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0980" windowHeight="4725" firstSheet="10" activeTab="18"/>
  </bookViews>
  <sheets>
    <sheet name="BVSTAT93" sheetId="1" r:id="rId1"/>
    <sheet name="BVSTAT94" sheetId="2" r:id="rId2"/>
    <sheet name="BVSTAT95" sheetId="3" r:id="rId3"/>
    <sheet name="BVSTAT96" sheetId="4" r:id="rId4"/>
    <sheet name="BVSTAT99" sheetId="5" r:id="rId5"/>
    <sheet name="BVSTAT00" sheetId="6" r:id="rId6"/>
    <sheet name="BVSTAT01" sheetId="7" r:id="rId7"/>
    <sheet name="BVSTAT02" sheetId="8" r:id="rId8"/>
    <sheet name="BVSTAT03" sheetId="9" r:id="rId9"/>
    <sheet name="BVSTAT04" sheetId="10" r:id="rId10"/>
    <sheet name="BVSTAT05" sheetId="11" r:id="rId11"/>
    <sheet name="BVSTAT06" sheetId="12" r:id="rId12"/>
    <sheet name="BVSTAT07" sheetId="13" r:id="rId13"/>
    <sheet name="BVSTAT08" sheetId="14" r:id="rId14"/>
    <sheet name="BVSTAT09" sheetId="15" r:id="rId15"/>
    <sheet name="BVSTAT10" sheetId="16" r:id="rId16"/>
    <sheet name="BVSTAT11" sheetId="17" r:id="rId17"/>
    <sheet name="BVSTAT12" sheetId="18" r:id="rId18"/>
    <sheet name="BVSRAT13" sheetId="19" r:id="rId19"/>
  </sheets>
  <definedNames>
    <definedName name="_xlnm.Print_Area" localSheetId="5">'BVSTAT00'!$A:$IV</definedName>
  </definedNames>
  <calcPr fullCalcOnLoad="1"/>
</workbook>
</file>

<file path=xl/sharedStrings.xml><?xml version="1.0" encoding="utf-8"?>
<sst xmlns="http://schemas.openxmlformats.org/spreadsheetml/2006/main" count="557" uniqueCount="137">
  <si>
    <t>BURESØ VANDVÆRK</t>
  </si>
  <si>
    <t>VANDFORBRUG</t>
  </si>
  <si>
    <t>1987-91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</si>
  <si>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</si>
  <si>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</si>
  <si>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</si>
  <si>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</si>
  <si>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</si>
  <si>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</si>
  <si>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</si>
  <si>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</si>
  <si>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</si>
  <si>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</si>
  <si>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</si>
  <si>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</si>
  <si>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TOTAL</t>
  </si>
  <si>
    <t>INDVIND.RET</t>
  </si>
  <si>
    <t>53000 ?</t>
  </si>
  <si>
    <t>Levering til Slagslunde Vandværk i okt/nov 1992</t>
  </si>
  <si>
    <t>Korrigeret forbrug 1992</t>
  </si>
  <si>
    <t>1987-93</t>
  </si>
  <si>
    <t>1988-94</t>
  </si>
  <si>
    <t>1989-95</t>
  </si>
  <si>
    <t>Eksport til Slagslunde</t>
  </si>
  <si>
    <t>Målt forbrug</t>
  </si>
  <si>
    <t>Skyllevand</t>
  </si>
  <si>
    <t>Ledningstab fritaget for vandskat (10%)</t>
  </si>
  <si>
    <t>Ledningstab derudover</t>
  </si>
  <si>
    <t>Flow99</t>
  </si>
  <si>
    <t>aflæsning</t>
  </si>
  <si>
    <t>92-98</t>
  </si>
  <si>
    <t>Gl.måler</t>
  </si>
  <si>
    <t>Difference</t>
  </si>
  <si>
    <t>Uge 24</t>
  </si>
  <si>
    <t>Brud Skellet</t>
  </si>
  <si>
    <t>Uge 41</t>
  </si>
  <si>
    <t>Brud Klokkek.82</t>
  </si>
  <si>
    <t>ca.</t>
  </si>
  <si>
    <t>Brud Ventev.7</t>
  </si>
  <si>
    <t>Uge 27</t>
  </si>
  <si>
    <t>Brud Runddys.</t>
  </si>
  <si>
    <t>Uge 48</t>
  </si>
  <si>
    <t>Orkan</t>
  </si>
  <si>
    <t xml:space="preserve">Uge 50 </t>
  </si>
  <si>
    <t>I alt</t>
  </si>
  <si>
    <t>Forklarligt ledningstab</t>
  </si>
  <si>
    <t>Forklarligt ledningstab 1999:</t>
  </si>
  <si>
    <t>Reelt ledningstab</t>
  </si>
  <si>
    <t>Reelt ledningstab i procent</t>
  </si>
  <si>
    <t>Hydrofor</t>
  </si>
  <si>
    <t>93-99</t>
  </si>
  <si>
    <t>Forklarligt ledningstab 2000:</t>
  </si>
  <si>
    <t>Ledningsomlægning Hyldevang</t>
  </si>
  <si>
    <t>Forklarligt ledningstab 2001:</t>
  </si>
  <si>
    <t>Filterudskiftning uge 6</t>
  </si>
  <si>
    <t>Lækage Langdyssen  nov-dec</t>
  </si>
  <si>
    <t>Lækage Langdyssen jan-marts</t>
  </si>
  <si>
    <t>Ledningstab</t>
  </si>
  <si>
    <t>Heraf forklarligt ledningstab</t>
  </si>
  <si>
    <t>95-00</t>
  </si>
  <si>
    <t>Brud Skellet uge 43</t>
  </si>
  <si>
    <t>Brud Hyldevang uge 44</t>
  </si>
  <si>
    <t>96-01</t>
  </si>
  <si>
    <t>Forklarligt ledningstab 2002:</t>
  </si>
  <si>
    <t>Skovvej38</t>
  </si>
  <si>
    <t>Skydeventiludskiftninger</t>
  </si>
  <si>
    <t>Lærkestien 5</t>
  </si>
  <si>
    <t>97-02</t>
  </si>
  <si>
    <t>Forklarligt ledningstab 2003:</t>
  </si>
  <si>
    <t>Uge 26 Vrangbøgevej brud</t>
  </si>
  <si>
    <t>Uge 33 Skovvej brud</t>
  </si>
  <si>
    <t>Uge 33 Skellet brud</t>
  </si>
  <si>
    <t>Uge 45-52 Engkæret brud</t>
  </si>
  <si>
    <t>98-03</t>
  </si>
  <si>
    <t>Forklarligt ledningstab 2004:</t>
  </si>
  <si>
    <t xml:space="preserve">Uge 31  </t>
  </si>
  <si>
    <t>Ved Hegnet brud</t>
  </si>
  <si>
    <t>Uge 1    Engkæret brud</t>
  </si>
  <si>
    <t>99-04</t>
  </si>
  <si>
    <t>Forklarligt ledningstab 2005:</t>
  </si>
  <si>
    <t xml:space="preserve">Uge 4-8    </t>
  </si>
  <si>
    <t>Småbrud 3 steder</t>
  </si>
  <si>
    <t>Uge 37</t>
  </si>
  <si>
    <t>Uge 40</t>
  </si>
  <si>
    <t>Borgerdydsvej</t>
  </si>
  <si>
    <t>Langyssen</t>
  </si>
  <si>
    <t>Uge 51</t>
  </si>
  <si>
    <t>Skellet</t>
  </si>
  <si>
    <t>00-05</t>
  </si>
  <si>
    <t>Forklarligt ledningstab 2006:</t>
  </si>
  <si>
    <t>Lærkestien</t>
  </si>
  <si>
    <t>Uge 28</t>
  </si>
  <si>
    <t>Uge 20</t>
  </si>
  <si>
    <t>Uge 42-44 Klokkesvinget</t>
  </si>
  <si>
    <t>Flowmåler-nedbrud</t>
  </si>
  <si>
    <t>01-06</t>
  </si>
  <si>
    <t>Forklarligt ledningstab 2007:</t>
  </si>
  <si>
    <t>Brud Vrangebøgvej</t>
  </si>
  <si>
    <t>juni</t>
  </si>
  <si>
    <t>Brud langdyssen</t>
  </si>
  <si>
    <t>juli</t>
  </si>
  <si>
    <t>Brud Skovvej</t>
  </si>
  <si>
    <t>Brud Lærkestien</t>
  </si>
  <si>
    <t>sept</t>
  </si>
  <si>
    <t>Brud Skovringen</t>
  </si>
  <si>
    <t>august</t>
  </si>
  <si>
    <t>03-07</t>
  </si>
  <si>
    <t>Forklarligt ledningstab 2008:</t>
  </si>
  <si>
    <t>Brud Vendevej</t>
  </si>
  <si>
    <t>sep</t>
  </si>
  <si>
    <t>Brud Bøgevang</t>
  </si>
  <si>
    <t>okt</t>
  </si>
  <si>
    <t>04-08</t>
  </si>
  <si>
    <t>Forklarligt ledningstab 2009:</t>
  </si>
  <si>
    <t>Småueld i året</t>
  </si>
  <si>
    <t>05-09</t>
  </si>
  <si>
    <t>Forklarligt ledningstab 2010:</t>
  </si>
  <si>
    <t>Vrangbøgevej</t>
  </si>
  <si>
    <t>Skovvej 3</t>
  </si>
  <si>
    <t>jan-sept</t>
  </si>
  <si>
    <t>06-10</t>
  </si>
  <si>
    <t xml:space="preserve">Ledningstab fritaget for vandskat </t>
  </si>
  <si>
    <t>Forklarligt ledningstab 2011:</t>
  </si>
  <si>
    <t>Runddyssen</t>
  </si>
  <si>
    <t>jan-maj</t>
  </si>
  <si>
    <t>Tværvej</t>
  </si>
  <si>
    <t>jan-jul</t>
  </si>
  <si>
    <t>Toften</t>
  </si>
  <si>
    <t>Hyldevang</t>
  </si>
  <si>
    <t>Forklarligt ledningstab 2012:</t>
  </si>
  <si>
    <t>Egevang</t>
  </si>
  <si>
    <t>marts</t>
  </si>
  <si>
    <t>Vendevej</t>
  </si>
  <si>
    <t>Vrangebøgvej</t>
  </si>
  <si>
    <t>marts-juli</t>
  </si>
  <si>
    <t>Reelt ledningstab i %</t>
  </si>
  <si>
    <t xml:space="preserve">Ledningstab fritaget 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</si>
</sst>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0.0%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sz val="8.5"/>
      <name val="MS Sans Serif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1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0" borderId="3" applyNumberFormat="0" applyAlignment="0" applyProtection="0"/>
    <xf numFmtId="0" fontId="1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7" fontId="0" fillId="0" borderId="0" xfId="0" applyNumberFormat="1" applyAlignment="1">
      <alignment/>
    </xf>
    <xf numFmtId="0" fontId="1" fillId="0" borderId="18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1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34" borderId="19" xfId="0" applyFill="1" applyBorder="1" applyAlignment="1">
      <alignment/>
    </xf>
    <xf numFmtId="0" fontId="5" fillId="0" borderId="19" xfId="0" applyFont="1" applyBorder="1" applyAlignment="1">
      <alignment/>
    </xf>
    <xf numFmtId="1" fontId="0" fillId="34" borderId="19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0" fontId="5" fillId="34" borderId="19" xfId="0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1" fillId="0" borderId="0" xfId="0" applyFont="1" applyAlignment="1">
      <alignment/>
    </xf>
    <xf numFmtId="182" fontId="0" fillId="0" borderId="0" xfId="0" applyNumberForma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35" borderId="19" xfId="0" applyFill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36" borderId="19" xfId="0" applyFill="1" applyBorder="1" applyAlignment="1">
      <alignment/>
    </xf>
    <xf numFmtId="0" fontId="1" fillId="0" borderId="19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25"/>
          <c:w val="0.96875"/>
          <c:h val="0.9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BVSTAT93!$H$3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BVSTAT93!$H$4:$H$15</c:f>
              <c:numCache/>
            </c:numRef>
          </c:val>
        </c:ser>
        <c:ser>
          <c:idx val="2"/>
          <c:order val="1"/>
          <c:tx>
            <c:strRef>
              <c:f>BVSTAT93!$I$3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BVSTAT93!$I$4:$I$15</c:f>
              <c:numCache/>
            </c:numRef>
          </c:val>
        </c:ser>
        <c:ser>
          <c:idx val="3"/>
          <c:order val="2"/>
          <c:tx>
            <c:strRef>
              <c:f>BVSTAT93!$J$3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BVSTAT93!$J$4:$J$15</c:f>
              <c:numCache/>
            </c:numRef>
          </c:val>
        </c:ser>
        <c:gapWidth val="50"/>
        <c:axId val="24725824"/>
        <c:axId val="21205825"/>
      </c:barChart>
      <c:lineChart>
        <c:grouping val="standard"/>
        <c:varyColors val="0"/>
        <c:ser>
          <c:idx val="0"/>
          <c:order val="3"/>
          <c:tx>
            <c:strRef>
              <c:f>BVSTAT93!$K$3</c:f>
              <c:strCache>
                <c:ptCount val="1"/>
                <c:pt idx="0">
                  <c:v>1987-91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BVSTAT93!$K$4:$K$15</c:f>
              <c:numCache/>
            </c:numRef>
          </c:val>
          <c:smooth val="0"/>
        </c:ser>
        <c:axId val="56634698"/>
        <c:axId val="3995023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 val="autoZero"/>
        <c:auto val="0"/>
        <c:lblOffset val="100"/>
        <c:tickLblSkip val="1"/>
        <c:noMultiLvlLbl val="0"/>
      </c:catAx>
      <c:valAx>
        <c:axId val="21205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At val="1"/>
        <c:crossBetween val="between"/>
        <c:dispUnits/>
      </c:valAx>
      <c:catAx>
        <c:axId val="56634698"/>
        <c:scaling>
          <c:orientation val="minMax"/>
        </c:scaling>
        <c:axPos val="b"/>
        <c:delete val="1"/>
        <c:majorTickMark val="out"/>
        <c:minorTickMark val="none"/>
        <c:tickLblPos val="nextTo"/>
        <c:crossAx val="39950235"/>
        <c:crosses val="autoZero"/>
        <c:auto val="0"/>
        <c:lblOffset val="100"/>
        <c:tickLblSkip val="1"/>
        <c:noMultiLvlLbl val="0"/>
      </c:catAx>
      <c:valAx>
        <c:axId val="39950235"/>
        <c:scaling>
          <c:orientation val="minMax"/>
        </c:scaling>
        <c:axPos val="l"/>
        <c:delete val="1"/>
        <c:majorTickMark val="out"/>
        <c:minorTickMark val="none"/>
        <c:tickLblPos val="nextTo"/>
        <c:crossAx val="5663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5"/>
          <c:y val="0.14925"/>
          <c:w val="0.132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2004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BVSTAT04!$I$3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BVSTAT04!$I$4:$I$15</c:f>
              <c:numCache/>
            </c:numRef>
          </c:val>
        </c:ser>
        <c:ser>
          <c:idx val="0"/>
          <c:order val="1"/>
          <c:tx>
            <c:strRef>
              <c:f>BVSTAT04!$J$3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BVSTAT04!$J$4:$J$15</c:f>
              <c:numCache/>
            </c:numRef>
          </c:val>
        </c:ser>
        <c:axId val="34590740"/>
        <c:axId val="42881205"/>
      </c:barChart>
      <c:lineChart>
        <c:grouping val="standard"/>
        <c:varyColors val="0"/>
        <c:ser>
          <c:idx val="2"/>
          <c:order val="2"/>
          <c:tx>
            <c:strRef>
              <c:f>BVSTAT04!$K$3</c:f>
              <c:strCache>
                <c:ptCount val="1"/>
                <c:pt idx="0">
                  <c:v>98-03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BVSTAT04!$K$4:$K$15</c:f>
              <c:numCache/>
            </c:numRef>
          </c:val>
          <c:smooth val="0"/>
        </c:ser>
        <c:axId val="50386526"/>
        <c:axId val="50825551"/>
      </c:lineChart>
      <c:catAx>
        <c:axId val="3459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81205"/>
        <c:crosses val="autoZero"/>
        <c:auto val="0"/>
        <c:lblOffset val="100"/>
        <c:tickLblSkip val="1"/>
        <c:noMultiLvlLbl val="0"/>
      </c:catAx>
      <c:valAx>
        <c:axId val="42881205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90740"/>
        <c:crossesAt val="1"/>
        <c:crossBetween val="between"/>
        <c:dispUnits/>
        <c:majorUnit val="500"/>
        <c:minorUnit val="100"/>
      </c:valAx>
      <c:catAx>
        <c:axId val="50386526"/>
        <c:scaling>
          <c:orientation val="minMax"/>
        </c:scaling>
        <c:axPos val="b"/>
        <c:delete val="1"/>
        <c:majorTickMark val="out"/>
        <c:minorTickMark val="none"/>
        <c:tickLblPos val="nextTo"/>
        <c:crossAx val="50825551"/>
        <c:crosses val="autoZero"/>
        <c:auto val="0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delete val="1"/>
        <c:majorTickMark val="out"/>
        <c:minorTickMark val="none"/>
        <c:tickLblPos val="nextTo"/>
        <c:crossAx val="50386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2005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BVSTAT05!$I$3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BVSTAT05!$I$4:$I$15</c:f>
              <c:numCache/>
            </c:numRef>
          </c:val>
        </c:ser>
        <c:ser>
          <c:idx val="0"/>
          <c:order val="1"/>
          <c:tx>
            <c:strRef>
              <c:f>BVSTAT05!$J$3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BVSTAT05!$J$4:$J$15</c:f>
              <c:numCache/>
            </c:numRef>
          </c:val>
        </c:ser>
        <c:axId val="54776776"/>
        <c:axId val="23228937"/>
      </c:barChart>
      <c:lineChart>
        <c:grouping val="standard"/>
        <c:varyColors val="0"/>
        <c:ser>
          <c:idx val="2"/>
          <c:order val="2"/>
          <c:tx>
            <c:strRef>
              <c:f>BVSTAT05!$K$3</c:f>
              <c:strCache>
                <c:ptCount val="1"/>
                <c:pt idx="0">
                  <c:v>99-04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BVSTAT05!$K$4:$K$15</c:f>
              <c:numCache/>
            </c:numRef>
          </c:val>
          <c:smooth val="0"/>
        </c:ser>
        <c:axId val="7733842"/>
        <c:axId val="2495715"/>
      </c:lineChart>
      <c:catAx>
        <c:axId val="5477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28937"/>
        <c:crosses val="autoZero"/>
        <c:auto val="0"/>
        <c:lblOffset val="100"/>
        <c:tickLblSkip val="1"/>
        <c:noMultiLvlLbl val="0"/>
      </c:catAx>
      <c:valAx>
        <c:axId val="23228937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76776"/>
        <c:crossesAt val="1"/>
        <c:crossBetween val="between"/>
        <c:dispUnits/>
        <c:majorUnit val="500"/>
        <c:minorUnit val="100"/>
      </c:valAx>
      <c:catAx>
        <c:axId val="7733842"/>
        <c:scaling>
          <c:orientation val="minMax"/>
        </c:scaling>
        <c:axPos val="b"/>
        <c:delete val="1"/>
        <c:majorTickMark val="out"/>
        <c:minorTickMark val="none"/>
        <c:tickLblPos val="nextTo"/>
        <c:crossAx val="2495715"/>
        <c:crosses val="autoZero"/>
        <c:auto val="0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delete val="1"/>
        <c:majorTickMark val="out"/>
        <c:minorTickMark val="none"/>
        <c:tickLblPos val="nextTo"/>
        <c:crossAx val="7733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2006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BVSTAT06!$I$3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BVSTAT06!$I$4:$I$15</c:f>
              <c:numCache/>
            </c:numRef>
          </c:val>
        </c:ser>
        <c:ser>
          <c:idx val="0"/>
          <c:order val="1"/>
          <c:tx>
            <c:strRef>
              <c:f>BVSTAT06!$J$3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BVSTAT06!$J$4:$J$15</c:f>
              <c:numCache/>
            </c:numRef>
          </c:val>
        </c:ser>
        <c:axId val="22461436"/>
        <c:axId val="826333"/>
      </c:barChart>
      <c:lineChart>
        <c:grouping val="standard"/>
        <c:varyColors val="0"/>
        <c:ser>
          <c:idx val="2"/>
          <c:order val="2"/>
          <c:tx>
            <c:strRef>
              <c:f>BVSTAT06!$K$3</c:f>
              <c:strCache>
                <c:ptCount val="1"/>
                <c:pt idx="0">
                  <c:v>00-05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BVSTAT06!$K$4:$K$15</c:f>
              <c:numCache/>
            </c:numRef>
          </c:val>
          <c:smooth val="0"/>
        </c:ser>
        <c:axId val="7436998"/>
        <c:axId val="66932983"/>
      </c:lineChart>
      <c:catAx>
        <c:axId val="2246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6333"/>
        <c:crosses val="autoZero"/>
        <c:auto val="0"/>
        <c:lblOffset val="100"/>
        <c:tickLblSkip val="1"/>
        <c:noMultiLvlLbl val="0"/>
      </c:catAx>
      <c:valAx>
        <c:axId val="82633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61436"/>
        <c:crossesAt val="1"/>
        <c:crossBetween val="between"/>
        <c:dispUnits/>
        <c:majorUnit val="500"/>
        <c:minorUnit val="100"/>
      </c:valAx>
      <c:catAx>
        <c:axId val="7436998"/>
        <c:scaling>
          <c:orientation val="minMax"/>
        </c:scaling>
        <c:axPos val="b"/>
        <c:delete val="1"/>
        <c:majorTickMark val="out"/>
        <c:minorTickMark val="none"/>
        <c:tickLblPos val="nextTo"/>
        <c:crossAx val="66932983"/>
        <c:crosses val="autoZero"/>
        <c:auto val="0"/>
        <c:lblOffset val="100"/>
        <c:tickLblSkip val="1"/>
        <c:noMultiLvlLbl val="0"/>
      </c:catAx>
      <c:valAx>
        <c:axId val="66932983"/>
        <c:scaling>
          <c:orientation val="minMax"/>
        </c:scaling>
        <c:axPos val="l"/>
        <c:delete val="1"/>
        <c:majorTickMark val="out"/>
        <c:minorTickMark val="none"/>
        <c:tickLblPos val="nextTo"/>
        <c:crossAx val="7436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2007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BVSTAT07!$I$3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BVSTAT07!$I$4:$I$15</c:f>
              <c:numCache/>
            </c:numRef>
          </c:val>
        </c:ser>
        <c:ser>
          <c:idx val="0"/>
          <c:order val="1"/>
          <c:tx>
            <c:strRef>
              <c:f>BVSTAT07!$J$3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BVSTAT07!$J$4:$J$15</c:f>
              <c:numCache/>
            </c:numRef>
          </c:val>
        </c:ser>
        <c:axId val="65525936"/>
        <c:axId val="52862513"/>
      </c:barChart>
      <c:lineChart>
        <c:grouping val="standard"/>
        <c:varyColors val="0"/>
        <c:ser>
          <c:idx val="2"/>
          <c:order val="2"/>
          <c:tx>
            <c:strRef>
              <c:f>BVSTAT07!$K$3</c:f>
              <c:strCache>
                <c:ptCount val="1"/>
                <c:pt idx="0">
                  <c:v>01-06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BVSTAT07!$K$4:$K$15</c:f>
              <c:numCache/>
            </c:numRef>
          </c:val>
          <c:smooth val="0"/>
        </c:ser>
        <c:axId val="6000570"/>
        <c:axId val="54005131"/>
      </c:lineChart>
      <c:catAx>
        <c:axId val="6552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 val="autoZero"/>
        <c:auto val="0"/>
        <c:lblOffset val="100"/>
        <c:tickLblSkip val="1"/>
        <c:noMultiLvlLbl val="0"/>
      </c:catAx>
      <c:valAx>
        <c:axId val="5286251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25936"/>
        <c:crossesAt val="1"/>
        <c:crossBetween val="between"/>
        <c:dispUnits/>
        <c:majorUnit val="500"/>
        <c:minorUnit val="100"/>
      </c:valAx>
      <c:catAx>
        <c:axId val="6000570"/>
        <c:scaling>
          <c:orientation val="minMax"/>
        </c:scaling>
        <c:axPos val="b"/>
        <c:delete val="1"/>
        <c:majorTickMark val="out"/>
        <c:minorTickMark val="none"/>
        <c:tickLblPos val="nextTo"/>
        <c:crossAx val="54005131"/>
        <c:crosses val="autoZero"/>
        <c:auto val="0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delete val="1"/>
        <c:majorTickMark val="out"/>
        <c:minorTickMark val="none"/>
        <c:tickLblPos val="nextTo"/>
        <c:crossAx val="600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2008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BVSTAT08!$I$3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BVSTAT08!$I$4:$I$15</c:f>
              <c:numCache/>
            </c:numRef>
          </c:val>
        </c:ser>
        <c:ser>
          <c:idx val="0"/>
          <c:order val="1"/>
          <c:tx>
            <c:strRef>
              <c:f>BVSTAT08!$J$3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BVSTAT08!$J$4:$J$15</c:f>
              <c:numCache/>
            </c:numRef>
          </c:val>
        </c:ser>
        <c:axId val="16284132"/>
        <c:axId val="12339461"/>
      </c:barChart>
      <c:lineChart>
        <c:grouping val="standard"/>
        <c:varyColors val="0"/>
        <c:ser>
          <c:idx val="2"/>
          <c:order val="2"/>
          <c:tx>
            <c:strRef>
              <c:f>BVSTAT08!$K$3</c:f>
              <c:strCache>
                <c:ptCount val="1"/>
                <c:pt idx="0">
                  <c:v>03-07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BVSTAT08!$K$4:$K$15</c:f>
              <c:numCache/>
            </c:numRef>
          </c:val>
          <c:smooth val="0"/>
        </c:ser>
        <c:axId val="43946286"/>
        <c:axId val="59972255"/>
      </c:lineChart>
      <c:catAx>
        <c:axId val="162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39461"/>
        <c:crosses val="autoZero"/>
        <c:auto val="0"/>
        <c:lblOffset val="100"/>
        <c:tickLblSkip val="1"/>
        <c:noMultiLvlLbl val="0"/>
      </c:catAx>
      <c:valAx>
        <c:axId val="1233946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84132"/>
        <c:crossesAt val="1"/>
        <c:crossBetween val="between"/>
        <c:dispUnits/>
        <c:majorUnit val="500"/>
        <c:minorUnit val="100"/>
      </c:valAx>
      <c:catAx>
        <c:axId val="43946286"/>
        <c:scaling>
          <c:orientation val="minMax"/>
        </c:scaling>
        <c:axPos val="b"/>
        <c:delete val="1"/>
        <c:majorTickMark val="out"/>
        <c:minorTickMark val="none"/>
        <c:tickLblPos val="nextTo"/>
        <c:crossAx val="59972255"/>
        <c:crosses val="autoZero"/>
        <c:auto val="0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delete val="1"/>
        <c:majorTickMark val="out"/>
        <c:minorTickMark val="none"/>
        <c:tickLblPos val="nextTo"/>
        <c:crossAx val="43946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2009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BVSTAT09!$I$3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BVSTAT09!$I$4:$I$15</c:f>
              <c:numCache/>
            </c:numRef>
          </c:val>
        </c:ser>
        <c:ser>
          <c:idx val="0"/>
          <c:order val="1"/>
          <c:tx>
            <c:strRef>
              <c:f>BVSTAT09!$J$3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BVSTAT09!$J$4:$J$15</c:f>
              <c:numCache/>
            </c:numRef>
          </c:val>
        </c:ser>
        <c:axId val="2879384"/>
        <c:axId val="25914457"/>
      </c:barChart>
      <c:lineChart>
        <c:grouping val="standard"/>
        <c:varyColors val="0"/>
        <c:ser>
          <c:idx val="2"/>
          <c:order val="2"/>
          <c:tx>
            <c:strRef>
              <c:f>BVSTAT09!$K$3</c:f>
              <c:strCache>
                <c:ptCount val="1"/>
                <c:pt idx="0">
                  <c:v>04-08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BVSTAT09!$K$4:$K$15</c:f>
              <c:numCache/>
            </c:numRef>
          </c:val>
          <c:smooth val="0"/>
        </c:ser>
        <c:axId val="31903522"/>
        <c:axId val="18696243"/>
      </c:lineChart>
      <c:catAx>
        <c:axId val="287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4457"/>
        <c:crosses val="autoZero"/>
        <c:auto val="0"/>
        <c:lblOffset val="100"/>
        <c:tickLblSkip val="1"/>
        <c:noMultiLvlLbl val="0"/>
      </c:catAx>
      <c:valAx>
        <c:axId val="25914457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9384"/>
        <c:crossesAt val="1"/>
        <c:crossBetween val="between"/>
        <c:dispUnits/>
        <c:majorUnit val="500"/>
        <c:minorUnit val="100"/>
      </c:valAx>
      <c:catAx>
        <c:axId val="31903522"/>
        <c:scaling>
          <c:orientation val="minMax"/>
        </c:scaling>
        <c:axPos val="b"/>
        <c:delete val="1"/>
        <c:majorTickMark val="out"/>
        <c:minorTickMark val="none"/>
        <c:tickLblPos val="nextTo"/>
        <c:crossAx val="18696243"/>
        <c:crosses val="autoZero"/>
        <c:auto val="0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delete val="1"/>
        <c:majorTickMark val="out"/>
        <c:minorTickMark val="none"/>
        <c:tickLblPos val="nextTo"/>
        <c:crossAx val="3190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2010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BVSTAT10!$J$3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BVSTAT10!$J$4:$J$15</c:f>
              <c:numCache/>
            </c:numRef>
          </c:val>
        </c:ser>
        <c:ser>
          <c:idx val="0"/>
          <c:order val="1"/>
          <c:tx>
            <c:strRef>
              <c:f>BVSTAT10!$I$3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BVSTAT10!$I$4:$I$15</c:f>
              <c:numCache/>
            </c:numRef>
          </c:val>
        </c:ser>
        <c:axId val="34048460"/>
        <c:axId val="38000685"/>
      </c:barChart>
      <c:lineChart>
        <c:grouping val="standard"/>
        <c:varyColors val="0"/>
        <c:ser>
          <c:idx val="2"/>
          <c:order val="2"/>
          <c:tx>
            <c:strRef>
              <c:f>BVSTAT10!$K$3</c:f>
              <c:strCache>
                <c:ptCount val="1"/>
                <c:pt idx="0">
                  <c:v>05-09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BVSTAT10!$K$4:$K$15</c:f>
              <c:numCache/>
            </c:numRef>
          </c:val>
          <c:smooth val="0"/>
        </c:ser>
        <c:axId val="6461846"/>
        <c:axId val="58156615"/>
      </c:lineChart>
      <c:catAx>
        <c:axId val="3404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0685"/>
        <c:crosses val="autoZero"/>
        <c:auto val="0"/>
        <c:lblOffset val="100"/>
        <c:tickLblSkip val="1"/>
        <c:noMultiLvlLbl val="0"/>
      </c:catAx>
      <c:valAx>
        <c:axId val="38000685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8460"/>
        <c:crossesAt val="1"/>
        <c:crossBetween val="between"/>
        <c:dispUnits/>
        <c:majorUnit val="500"/>
        <c:minorUnit val="100"/>
      </c:valAx>
      <c:catAx>
        <c:axId val="6461846"/>
        <c:scaling>
          <c:orientation val="minMax"/>
        </c:scaling>
        <c:axPos val="b"/>
        <c:delete val="1"/>
        <c:majorTickMark val="out"/>
        <c:minorTickMark val="none"/>
        <c:tickLblPos val="nextTo"/>
        <c:crossAx val="58156615"/>
        <c:crosses val="autoZero"/>
        <c:auto val="0"/>
        <c:lblOffset val="100"/>
        <c:tickLblSkip val="1"/>
        <c:noMultiLvlLbl val="0"/>
      </c:catAx>
      <c:valAx>
        <c:axId val="58156615"/>
        <c:scaling>
          <c:orientation val="minMax"/>
        </c:scaling>
        <c:axPos val="l"/>
        <c:delete val="1"/>
        <c:majorTickMark val="out"/>
        <c:minorTickMark val="none"/>
        <c:tickLblPos val="nextTo"/>
        <c:crossAx val="646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2011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BVSTAT11!$J$3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BVSTAT11!$J$4:$J$15</c:f>
              <c:numCache/>
            </c:numRef>
          </c:val>
        </c:ser>
        <c:ser>
          <c:idx val="0"/>
          <c:order val="1"/>
          <c:tx>
            <c:strRef>
              <c:f>BVSTAT11!$I$3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BVSTAT11!$I$4:$I$15</c:f>
              <c:numCache/>
            </c:numRef>
          </c:val>
        </c:ser>
        <c:axId val="53647488"/>
        <c:axId val="13065345"/>
      </c:barChart>
      <c:lineChart>
        <c:grouping val="standard"/>
        <c:varyColors val="0"/>
        <c:ser>
          <c:idx val="2"/>
          <c:order val="2"/>
          <c:tx>
            <c:strRef>
              <c:f>BVSTAT11!$K$3</c:f>
              <c:strCache>
                <c:ptCount val="1"/>
                <c:pt idx="0">
                  <c:v>06-10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BVSTAT11!$K$4:$K$15</c:f>
              <c:numCache/>
            </c:numRef>
          </c:val>
          <c:smooth val="0"/>
        </c:ser>
        <c:axId val="53647488"/>
        <c:axId val="13065345"/>
      </c:lineChart>
      <c:catAx>
        <c:axId val="5364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65345"/>
        <c:crosses val="autoZero"/>
        <c:auto val="0"/>
        <c:lblOffset val="100"/>
        <c:tickLblSkip val="1"/>
        <c:noMultiLvlLbl val="0"/>
      </c:catAx>
      <c:valAx>
        <c:axId val="13065345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7488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2012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BVSTAT12!$J$3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BVSTAT12!$J$4:$J$15</c:f>
              <c:numCache/>
            </c:numRef>
          </c:val>
        </c:ser>
        <c:ser>
          <c:idx val="0"/>
          <c:order val="1"/>
          <c:tx>
            <c:strRef>
              <c:f>BVSTAT12!$I$3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BVSTAT12!$I$4:$I$15</c:f>
              <c:numCache/>
            </c:numRef>
          </c:val>
        </c:ser>
        <c:axId val="50479242"/>
        <c:axId val="51659995"/>
      </c:barChart>
      <c:lineChart>
        <c:grouping val="standard"/>
        <c:varyColors val="0"/>
        <c:ser>
          <c:idx val="2"/>
          <c:order val="2"/>
          <c:tx>
            <c:strRef>
              <c:f>BVSTAT12!$K$3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BVSTAT12!$K$4:$K$15</c:f>
              <c:numCache/>
            </c:numRef>
          </c:val>
          <c:smooth val="0"/>
        </c:ser>
        <c:axId val="50479242"/>
        <c:axId val="51659995"/>
      </c:lineChart>
      <c:cat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59995"/>
        <c:crosses val="autoZero"/>
        <c:auto val="0"/>
        <c:lblOffset val="100"/>
        <c:tickLblSkip val="1"/>
        <c:noMultiLvlLbl val="0"/>
      </c:catAx>
      <c:valAx>
        <c:axId val="51659995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9242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Sammenligning af vandforbrug 2015 og 2016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1"/>
          <c:w val="0.92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BVSRAT13!$I$4:$I$15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BVSRAT13!$J$4:$J$15</c:f>
              <c:numCache/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m3 vand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325"/>
          <c:w val="0.9695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BVSTAT94!$I$3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BVSTAT94!$I$4:$I$15</c:f>
              <c:numCache/>
            </c:numRef>
          </c:val>
        </c:ser>
        <c:ser>
          <c:idx val="2"/>
          <c:order val="1"/>
          <c:tx>
            <c:strRef>
              <c:f>BVSTAT94!$J$3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BVSTAT94!$J$4:$J$15</c:f>
              <c:numCache/>
            </c:numRef>
          </c:val>
        </c:ser>
        <c:gapWidth val="50"/>
        <c:axId val="24007796"/>
        <c:axId val="14743573"/>
      </c:barChart>
      <c:lineChart>
        <c:grouping val="standard"/>
        <c:varyColors val="0"/>
        <c:ser>
          <c:idx val="0"/>
          <c:order val="2"/>
          <c:tx>
            <c:strRef>
              <c:f>BVSTAT94!$K$3</c:f>
              <c:strCache>
                <c:ptCount val="1"/>
                <c:pt idx="0">
                  <c:v>1987-93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BVSTAT94!$K$4:$K$15</c:f>
              <c:numCache/>
            </c:numRef>
          </c:val>
          <c:smooth val="0"/>
        </c:ser>
        <c:axId val="65583294"/>
        <c:axId val="53378735"/>
      </c:line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 val="autoZero"/>
        <c:auto val="0"/>
        <c:lblOffset val="100"/>
        <c:tickLblSkip val="1"/>
        <c:noMultiLvlLbl val="0"/>
      </c:catAx>
      <c:valAx>
        <c:axId val="14743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At val="1"/>
        <c:crossBetween val="between"/>
        <c:dispUnits/>
      </c:valAx>
      <c:catAx>
        <c:axId val="65583294"/>
        <c:scaling>
          <c:orientation val="minMax"/>
        </c:scaling>
        <c:axPos val="b"/>
        <c:delete val="1"/>
        <c:majorTickMark val="out"/>
        <c:minorTickMark val="none"/>
        <c:tickLblPos val="nextTo"/>
        <c:crossAx val="53378735"/>
        <c:crosses val="autoZero"/>
        <c:auto val="0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delete val="1"/>
        <c:majorTickMark val="out"/>
        <c:minorTickMark val="none"/>
        <c:tickLblPos val="nextTo"/>
        <c:crossAx val="65583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25"/>
          <c:y val="0.17725"/>
          <c:w val="0.132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"/>
          <c:w val="0.845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BVSTAT95!$I$3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BVSTAT95!$I$4:$I$15</c:f>
              <c:numCache/>
            </c:numRef>
          </c:val>
        </c:ser>
        <c:ser>
          <c:idx val="2"/>
          <c:order val="1"/>
          <c:tx>
            <c:strRef>
              <c:f>BVSTAT95!$J$3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BVSTAT95!$J$4:$J$15</c:f>
              <c:numCache/>
            </c:numRef>
          </c:val>
        </c:ser>
        <c:axId val="10646568"/>
        <c:axId val="28710249"/>
      </c:barChart>
      <c:lineChart>
        <c:grouping val="standard"/>
        <c:varyColors val="0"/>
        <c:ser>
          <c:idx val="0"/>
          <c:order val="2"/>
          <c:tx>
            <c:strRef>
              <c:f>BVSTAT95!$K$3</c:f>
              <c:strCache>
                <c:ptCount val="1"/>
                <c:pt idx="0">
                  <c:v>1988-94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BVSTAT95!$K$4:$K$15</c:f>
              <c:numCache/>
            </c:numRef>
          </c:val>
          <c:smooth val="0"/>
        </c:ser>
        <c:axId val="57065650"/>
        <c:axId val="43828803"/>
      </c:line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 val="autoZero"/>
        <c:auto val="0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At val="1"/>
        <c:crossBetween val="between"/>
        <c:dispUnits/>
      </c:valAx>
      <c:catAx>
        <c:axId val="57065650"/>
        <c:scaling>
          <c:orientation val="minMax"/>
        </c:scaling>
        <c:axPos val="b"/>
        <c:delete val="1"/>
        <c:majorTickMark val="out"/>
        <c:minorTickMark val="none"/>
        <c:tickLblPos val="nextTo"/>
        <c:crossAx val="43828803"/>
        <c:crosses val="autoZero"/>
        <c:auto val="0"/>
        <c:lblOffset val="100"/>
        <c:tickLblSkip val="1"/>
        <c:noMultiLvlLbl val="0"/>
      </c:catAx>
      <c:valAx>
        <c:axId val="43828803"/>
        <c:scaling>
          <c:orientation val="minMax"/>
        </c:scaling>
        <c:axPos val="l"/>
        <c:delete val="1"/>
        <c:majorTickMark val="out"/>
        <c:minorTickMark val="none"/>
        <c:tickLblPos val="nextTo"/>
        <c:crossAx val="57065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1375"/>
          <c:w val="0.120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"/>
          <c:w val="0.845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BVSTAT96!$I$3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BVSTAT96!$I$4:$I$15</c:f>
              <c:numCache/>
            </c:numRef>
          </c:val>
        </c:ser>
        <c:ser>
          <c:idx val="2"/>
          <c:order val="1"/>
          <c:tx>
            <c:strRef>
              <c:f>BVSTAT96!$J$3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BVSTAT96!$J$4:$J$15</c:f>
              <c:numCache/>
            </c:numRef>
          </c:val>
        </c:ser>
        <c:axId val="58914908"/>
        <c:axId val="60472125"/>
      </c:barChart>
      <c:lineChart>
        <c:grouping val="standard"/>
        <c:varyColors val="0"/>
        <c:ser>
          <c:idx val="0"/>
          <c:order val="2"/>
          <c:tx>
            <c:strRef>
              <c:f>BVSTAT96!$K$3</c:f>
              <c:strCache>
                <c:ptCount val="1"/>
                <c:pt idx="0">
                  <c:v>1989-95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BVSTAT96!$K$4:$K$15</c:f>
              <c:numCache/>
            </c:numRef>
          </c:val>
          <c:smooth val="0"/>
        </c:ser>
        <c:axId val="7378214"/>
        <c:axId val="66403927"/>
      </c:line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125"/>
        <c:crosses val="autoZero"/>
        <c:auto val="0"/>
        <c:lblOffset val="100"/>
        <c:tickLblSkip val="1"/>
        <c:noMultiLvlLbl val="0"/>
      </c:catAx>
      <c:valAx>
        <c:axId val="60472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14908"/>
        <c:crossesAt val="1"/>
        <c:crossBetween val="between"/>
        <c:dispUnits/>
      </c:valAx>
      <c:catAx>
        <c:axId val="737821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03927"/>
        <c:crosses val="autoZero"/>
        <c:auto val="0"/>
        <c:lblOffset val="100"/>
        <c:tickLblSkip val="1"/>
        <c:noMultiLvlLbl val="0"/>
      </c:catAx>
      <c:valAx>
        <c:axId val="66403927"/>
        <c:scaling>
          <c:orientation val="minMax"/>
        </c:scaling>
        <c:axPos val="l"/>
        <c:delete val="1"/>
        <c:majorTickMark val="out"/>
        <c:minorTickMark val="none"/>
        <c:tickLblPos val="nextTo"/>
        <c:crossAx val="7378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1375"/>
          <c:w val="0.120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Rentvandsproduktion 1999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385"/>
          <c:w val="0.7982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BVSTAT99!$I$3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BVSTAT99!$I$4:$I$15</c:f>
              <c:numCache/>
            </c:numRef>
          </c:val>
        </c:ser>
        <c:ser>
          <c:idx val="2"/>
          <c:order val="1"/>
          <c:tx>
            <c:strRef>
              <c:f>BVSTAT99!$J$3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BVSTAT99!$J$4:$J$15</c:f>
              <c:numCache/>
            </c:numRef>
          </c:val>
        </c:ser>
        <c:axId val="60764432"/>
        <c:axId val="10008977"/>
      </c:barChart>
      <c:lineChart>
        <c:grouping val="standard"/>
        <c:varyColors val="0"/>
        <c:ser>
          <c:idx val="0"/>
          <c:order val="2"/>
          <c:tx>
            <c:strRef>
              <c:f>BVSTAT99!$K$3</c:f>
              <c:strCache>
                <c:ptCount val="1"/>
                <c:pt idx="0">
                  <c:v>92-98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BVSTAT99!$K$4:$K$15</c:f>
              <c:numCache/>
            </c:numRef>
          </c:val>
          <c:smooth val="0"/>
        </c:ser>
        <c:axId val="22971930"/>
        <c:axId val="5420779"/>
      </c:lineChart>
      <c:catAx>
        <c:axId val="607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 val="autoZero"/>
        <c:auto val="0"/>
        <c:lblOffset val="100"/>
        <c:tickLblSkip val="1"/>
        <c:noMultiLvlLbl val="0"/>
      </c:catAx>
      <c:valAx>
        <c:axId val="10008977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05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64432"/>
        <c:crossesAt val="1"/>
        <c:crossBetween val="between"/>
        <c:dispUnits/>
        <c:majorUnit val="500"/>
      </c:valAx>
      <c:catAx>
        <c:axId val="22971930"/>
        <c:scaling>
          <c:orientation val="minMax"/>
        </c:scaling>
        <c:axPos val="b"/>
        <c:delete val="1"/>
        <c:majorTickMark val="out"/>
        <c:minorTickMark val="none"/>
        <c:tickLblPos val="nextTo"/>
        <c:crossAx val="5420779"/>
        <c:crosses val="autoZero"/>
        <c:auto val="0"/>
        <c:lblOffset val="100"/>
        <c:tickLblSkip val="1"/>
        <c:noMultiLvlLbl val="0"/>
      </c:catAx>
      <c:valAx>
        <c:axId val="5420779"/>
        <c:scaling>
          <c:orientation val="minMax"/>
        </c:scaling>
        <c:axPos val="l"/>
        <c:delete val="1"/>
        <c:majorTickMark val="out"/>
        <c:minorTickMark val="none"/>
        <c:tickLblPos val="nextTo"/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18575"/>
          <c:w val="0.1317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Rentvandsproduktion 2000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385"/>
          <c:w val="0.7982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BVSTAT00!$I$3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BVSTAT00!$I$4:$I$15</c:f>
              <c:numCache/>
            </c:numRef>
          </c:val>
        </c:ser>
        <c:ser>
          <c:idx val="2"/>
          <c:order val="1"/>
          <c:tx>
            <c:strRef>
              <c:f>BVSTAT00!$J$3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BVSTAT00!$J$4:$J$15</c:f>
              <c:numCache/>
            </c:numRef>
          </c:val>
        </c:ser>
        <c:axId val="48787012"/>
        <c:axId val="36429925"/>
      </c:barChart>
      <c:lineChart>
        <c:grouping val="standard"/>
        <c:varyColors val="0"/>
        <c:ser>
          <c:idx val="0"/>
          <c:order val="2"/>
          <c:tx>
            <c:strRef>
              <c:f>BVSTAT00!$K$3</c:f>
              <c:strCache>
                <c:ptCount val="1"/>
                <c:pt idx="0">
                  <c:v>93-99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BVSTAT00!$K$4:$K$15</c:f>
              <c:numCache/>
            </c:numRef>
          </c:val>
          <c:smooth val="0"/>
        </c:ser>
        <c:axId val="59433870"/>
        <c:axId val="65142783"/>
      </c:lineChart>
      <c:cat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 val="autoZero"/>
        <c:auto val="0"/>
        <c:lblOffset val="100"/>
        <c:tickLblSkip val="1"/>
        <c:noMultiLvlLbl val="0"/>
      </c:catAx>
      <c:valAx>
        <c:axId val="36429925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05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87012"/>
        <c:crossesAt val="1"/>
        <c:crossBetween val="between"/>
        <c:dispUnits/>
        <c:majorUnit val="500"/>
      </c:valAx>
      <c:catAx>
        <c:axId val="59433870"/>
        <c:scaling>
          <c:orientation val="minMax"/>
        </c:scaling>
        <c:axPos val="b"/>
        <c:delete val="1"/>
        <c:majorTickMark val="out"/>
        <c:minorTickMark val="none"/>
        <c:tickLblPos val="nextTo"/>
        <c:crossAx val="65142783"/>
        <c:crosses val="autoZero"/>
        <c:auto val="0"/>
        <c:lblOffset val="100"/>
        <c:tickLblSkip val="1"/>
        <c:noMultiLvlLbl val="0"/>
      </c:catAx>
      <c:valAx>
        <c:axId val="65142783"/>
        <c:scaling>
          <c:orientation val="minMax"/>
        </c:scaling>
        <c:axPos val="l"/>
        <c:delete val="1"/>
        <c:majorTickMark val="out"/>
        <c:minorTickMark val="none"/>
        <c:tickLblPos val="nextTo"/>
        <c:crossAx val="5943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18575"/>
          <c:w val="0.1317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2001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BVSTAT01!$I$3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BVSTAT01!$I$4:$I$15</c:f>
              <c:numCache/>
            </c:numRef>
          </c:val>
        </c:ser>
        <c:ser>
          <c:idx val="0"/>
          <c:order val="1"/>
          <c:tx>
            <c:strRef>
              <c:f>BVSTAT01!$J$3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BVSTAT01!$J$4:$J$15</c:f>
              <c:numCache/>
            </c:numRef>
          </c:val>
        </c:ser>
        <c:axId val="49414136"/>
        <c:axId val="42074041"/>
      </c:barChart>
      <c:lineChart>
        <c:grouping val="standard"/>
        <c:varyColors val="0"/>
        <c:ser>
          <c:idx val="2"/>
          <c:order val="2"/>
          <c:tx>
            <c:strRef>
              <c:f>BVSTAT01!$K$3</c:f>
              <c:strCache>
                <c:ptCount val="1"/>
                <c:pt idx="0">
                  <c:v>95-00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BVSTAT01!$K$4:$K$15</c:f>
              <c:numCache/>
            </c:numRef>
          </c:val>
          <c:smooth val="0"/>
        </c:ser>
        <c:axId val="43122050"/>
        <c:axId val="52554131"/>
      </c:lineChart>
      <c:catAx>
        <c:axId val="4941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74041"/>
        <c:crosses val="autoZero"/>
        <c:auto val="0"/>
        <c:lblOffset val="100"/>
        <c:tickLblSkip val="1"/>
        <c:noMultiLvlLbl val="0"/>
      </c:catAx>
      <c:valAx>
        <c:axId val="4207404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At val="1"/>
        <c:crossBetween val="between"/>
        <c:dispUnits/>
        <c:majorUnit val="500"/>
        <c:minorUnit val="100"/>
      </c:valAx>
      <c:catAx>
        <c:axId val="43122050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4131"/>
        <c:crosses val="autoZero"/>
        <c:auto val="0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delete val="1"/>
        <c:majorTickMark val="out"/>
        <c:minorTickMark val="none"/>
        <c:tickLblPos val="nextTo"/>
        <c:crossAx val="431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2002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BVSTAT02!$I$3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BVSTAT02!$I$4:$I$15</c:f>
              <c:numCache/>
            </c:numRef>
          </c:val>
        </c:ser>
        <c:ser>
          <c:idx val="0"/>
          <c:order val="1"/>
          <c:tx>
            <c:strRef>
              <c:f>BVSTAT02!$J$3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BVSTAT02!$J$4:$J$15</c:f>
              <c:numCache/>
            </c:numRef>
          </c:val>
        </c:ser>
        <c:axId val="3225132"/>
        <c:axId val="29026189"/>
      </c:barChart>
      <c:lineChart>
        <c:grouping val="standard"/>
        <c:varyColors val="0"/>
        <c:ser>
          <c:idx val="2"/>
          <c:order val="2"/>
          <c:tx>
            <c:strRef>
              <c:f>BVSTAT02!$K$3</c:f>
              <c:strCache>
                <c:ptCount val="1"/>
                <c:pt idx="0">
                  <c:v>96-01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BVSTAT02!$K$4:$K$15</c:f>
              <c:numCache/>
            </c:numRef>
          </c:val>
          <c:smooth val="0"/>
        </c:ser>
        <c:axId val="59909110"/>
        <c:axId val="2311079"/>
      </c:lineChart>
      <c:catAx>
        <c:axId val="32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26189"/>
        <c:crosses val="autoZero"/>
        <c:auto val="0"/>
        <c:lblOffset val="100"/>
        <c:tickLblSkip val="1"/>
        <c:noMultiLvlLbl val="0"/>
      </c:catAx>
      <c:valAx>
        <c:axId val="29026189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5132"/>
        <c:crossesAt val="1"/>
        <c:crossBetween val="between"/>
        <c:dispUnits/>
        <c:majorUnit val="500"/>
        <c:minorUnit val="100"/>
      </c:valAx>
      <c:catAx>
        <c:axId val="59909110"/>
        <c:scaling>
          <c:orientation val="minMax"/>
        </c:scaling>
        <c:axPos val="b"/>
        <c:delete val="1"/>
        <c:majorTickMark val="out"/>
        <c:minorTickMark val="none"/>
        <c:tickLblPos val="nextTo"/>
        <c:crossAx val="2311079"/>
        <c:crosses val="autoZero"/>
        <c:auto val="0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delete val="1"/>
        <c:majorTickMark val="out"/>
        <c:minorTickMark val="none"/>
        <c:tickLblPos val="nextTo"/>
        <c:crossAx val="5990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BVSTAT03!$I$3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BVSTAT03!$I$4:$I$15</c:f>
              <c:numCache/>
            </c:numRef>
          </c:val>
        </c:ser>
        <c:ser>
          <c:idx val="0"/>
          <c:order val="1"/>
          <c:tx>
            <c:strRef>
              <c:f>BVSTAT03!$J$3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BVSTAT03!$J$4:$J$15</c:f>
              <c:numCache/>
            </c:numRef>
          </c:val>
        </c:ser>
        <c:axId val="20799712"/>
        <c:axId val="52979681"/>
      </c:barChart>
      <c:lineChart>
        <c:grouping val="standard"/>
        <c:varyColors val="0"/>
        <c:ser>
          <c:idx val="2"/>
          <c:order val="2"/>
          <c:tx>
            <c:strRef>
              <c:f>BVSTAT03!$K$3</c:f>
              <c:strCache>
                <c:ptCount val="1"/>
                <c:pt idx="0">
                  <c:v>97-02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BVSTAT03!$K$4:$K$15</c:f>
              <c:numCache/>
            </c:numRef>
          </c:val>
          <c:smooth val="0"/>
        </c:ser>
        <c:axId val="7055082"/>
        <c:axId val="63495739"/>
      </c:lineChart>
      <c:catAx>
        <c:axId val="207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 val="autoZero"/>
        <c:auto val="0"/>
        <c:lblOffset val="100"/>
        <c:tickLblSkip val="1"/>
        <c:noMultiLvlLbl val="0"/>
      </c:catAx>
      <c:valAx>
        <c:axId val="5297968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99712"/>
        <c:crossesAt val="1"/>
        <c:crossBetween val="between"/>
        <c:dispUnits/>
        <c:majorUnit val="500"/>
        <c:minorUnit val="100"/>
      </c:valAx>
      <c:catAx>
        <c:axId val="7055082"/>
        <c:scaling>
          <c:orientation val="minMax"/>
        </c:scaling>
        <c:axPos val="b"/>
        <c:delete val="1"/>
        <c:majorTickMark val="out"/>
        <c:minorTickMark val="none"/>
        <c:tickLblPos val="nextTo"/>
        <c:crossAx val="63495739"/>
        <c:crosses val="autoZero"/>
        <c:auto val="0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delete val="1"/>
        <c:majorTickMark val="out"/>
        <c:minorTickMark val="none"/>
        <c:tickLblPos val="nextTo"/>
        <c:crossAx val="705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0.209</cdr:y>
    </cdr:from>
    <cdr:to>
      <cdr:x>0.8675</cdr:x>
      <cdr:y>0.35875</cdr:y>
    </cdr:to>
    <cdr:sp>
      <cdr:nvSpPr>
        <cdr:cNvPr id="1" name="Line 1"/>
        <cdr:cNvSpPr>
          <a:spLocks/>
        </cdr:cNvSpPr>
      </cdr:nvSpPr>
      <cdr:spPr>
        <a:xfrm>
          <a:off x="1676400" y="866775"/>
          <a:ext cx="3695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0.2125</cdr:y>
    </cdr:from>
    <cdr:to>
      <cdr:x>0.79225</cdr:x>
      <cdr:y>0.40575</cdr:y>
    </cdr:to>
    <cdr:sp>
      <cdr:nvSpPr>
        <cdr:cNvPr id="2" name="Line 2"/>
        <cdr:cNvSpPr>
          <a:spLocks/>
        </cdr:cNvSpPr>
      </cdr:nvSpPr>
      <cdr:spPr>
        <a:xfrm>
          <a:off x="1714500" y="885825"/>
          <a:ext cx="31908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38</xdr:row>
      <xdr:rowOff>19050</xdr:rowOff>
    </xdr:from>
    <xdr:to>
      <xdr:col>10</xdr:col>
      <xdr:colOff>123825</xdr:colOff>
      <xdr:row>58</xdr:row>
      <xdr:rowOff>95250</xdr:rowOff>
    </xdr:to>
    <xdr:graphicFrame>
      <xdr:nvGraphicFramePr>
        <xdr:cNvPr id="1" name="Diagram 1"/>
        <xdr:cNvGraphicFramePr/>
      </xdr:nvGraphicFramePr>
      <xdr:xfrm>
        <a:off x="276225" y="625792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23</xdr:row>
      <xdr:rowOff>76200</xdr:rowOff>
    </xdr:from>
    <xdr:to>
      <xdr:col>10</xdr:col>
      <xdr:colOff>381000</xdr:colOff>
      <xdr:row>49</xdr:row>
      <xdr:rowOff>38100</xdr:rowOff>
    </xdr:to>
    <xdr:graphicFrame>
      <xdr:nvGraphicFramePr>
        <xdr:cNvPr id="1" name="Diagram 1"/>
        <xdr:cNvGraphicFramePr/>
      </xdr:nvGraphicFramePr>
      <xdr:xfrm>
        <a:off x="276225" y="3886200"/>
        <a:ext cx="6200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10</xdr:col>
      <xdr:colOff>0</xdr:colOff>
      <xdr:row>52</xdr:row>
      <xdr:rowOff>152400</xdr:rowOff>
    </xdr:to>
    <xdr:graphicFrame>
      <xdr:nvGraphicFramePr>
        <xdr:cNvPr id="1" name="Diagram 2"/>
        <xdr:cNvGraphicFramePr/>
      </xdr:nvGraphicFramePr>
      <xdr:xfrm>
        <a:off x="0" y="4857750"/>
        <a:ext cx="5429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21</xdr:row>
      <xdr:rowOff>76200</xdr:rowOff>
    </xdr:from>
    <xdr:to>
      <xdr:col>10</xdr:col>
      <xdr:colOff>381000</xdr:colOff>
      <xdr:row>47</xdr:row>
      <xdr:rowOff>38100</xdr:rowOff>
    </xdr:to>
    <xdr:graphicFrame>
      <xdr:nvGraphicFramePr>
        <xdr:cNvPr id="1" name="Diagram 1"/>
        <xdr:cNvGraphicFramePr/>
      </xdr:nvGraphicFramePr>
      <xdr:xfrm>
        <a:off x="276225" y="3562350"/>
        <a:ext cx="6200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114300</xdr:rowOff>
    </xdr:from>
    <xdr:to>
      <xdr:col>10</xdr:col>
      <xdr:colOff>476250</xdr:colOff>
      <xdr:row>42</xdr:row>
      <xdr:rowOff>9525</xdr:rowOff>
    </xdr:to>
    <xdr:graphicFrame>
      <xdr:nvGraphicFramePr>
        <xdr:cNvPr id="1" name="Diagram 3"/>
        <xdr:cNvGraphicFramePr/>
      </xdr:nvGraphicFramePr>
      <xdr:xfrm>
        <a:off x="228600" y="3276600"/>
        <a:ext cx="6343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114300</xdr:rowOff>
    </xdr:from>
    <xdr:to>
      <xdr:col>10</xdr:col>
      <xdr:colOff>476250</xdr:colOff>
      <xdr:row>42</xdr:row>
      <xdr:rowOff>9525</xdr:rowOff>
    </xdr:to>
    <xdr:graphicFrame>
      <xdr:nvGraphicFramePr>
        <xdr:cNvPr id="1" name="Diagram 3"/>
        <xdr:cNvGraphicFramePr/>
      </xdr:nvGraphicFramePr>
      <xdr:xfrm>
        <a:off x="228600" y="3276600"/>
        <a:ext cx="6343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38</xdr:row>
      <xdr:rowOff>19050</xdr:rowOff>
    </xdr:from>
    <xdr:to>
      <xdr:col>10</xdr:col>
      <xdr:colOff>123825</xdr:colOff>
      <xdr:row>58</xdr:row>
      <xdr:rowOff>95250</xdr:rowOff>
    </xdr:to>
    <xdr:graphicFrame>
      <xdr:nvGraphicFramePr>
        <xdr:cNvPr id="1" name="Diagram 1"/>
        <xdr:cNvGraphicFramePr/>
      </xdr:nvGraphicFramePr>
      <xdr:xfrm>
        <a:off x="276225" y="625792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9">
      <selection activeCell="D23" sqref="D23"/>
    </sheetView>
  </sheetViews>
  <sheetFormatPr defaultColWidth="9.140625" defaultRowHeight="12.75"/>
  <sheetData>
    <row r="1" spans="1:11" ht="19.5">
      <c r="A1" s="1" t="s">
        <v>0</v>
      </c>
      <c r="K1" s="12"/>
    </row>
    <row r="3" spans="1:11" ht="12.75">
      <c r="A3" s="2" t="s">
        <v>1</v>
      </c>
      <c r="B3" s="13"/>
      <c r="C3" s="13">
        <v>1987</v>
      </c>
      <c r="D3" s="13">
        <v>1988</v>
      </c>
      <c r="E3" s="14">
        <v>1989</v>
      </c>
      <c r="F3" s="13">
        <v>1990</v>
      </c>
      <c r="G3" s="13">
        <v>1991</v>
      </c>
      <c r="H3" s="13">
        <v>1992</v>
      </c>
      <c r="I3" s="25">
        <v>1992</v>
      </c>
      <c r="J3" s="13">
        <v>1993</v>
      </c>
      <c r="K3" s="26" t="s">
        <v>2</v>
      </c>
    </row>
    <row r="4" spans="1:11" ht="12.75">
      <c r="A4" s="27" t="s">
        <v>3</v>
      </c>
      <c r="C4">
        <v>2953</v>
      </c>
      <c r="D4">
        <v>2171</v>
      </c>
      <c r="E4">
        <v>2507</v>
      </c>
      <c r="F4">
        <v>2224</v>
      </c>
      <c r="G4">
        <v>2827</v>
      </c>
      <c r="H4">
        <v>2219</v>
      </c>
      <c r="J4">
        <v>3632</v>
      </c>
      <c r="K4" s="28">
        <f aca="true" t="shared" si="0" ref="K4:K15">SUM(C4:G4)/5</f>
        <v>2536.4</v>
      </c>
    </row>
    <row r="5" spans="1:11" ht="12.75">
      <c r="A5" s="27" t="s">
        <v>4</v>
      </c>
      <c r="C5">
        <v>4101</v>
      </c>
      <c r="D5">
        <v>2730</v>
      </c>
      <c r="E5">
        <v>3185</v>
      </c>
      <c r="F5">
        <v>1913</v>
      </c>
      <c r="G5">
        <v>2511</v>
      </c>
      <c r="H5">
        <v>2960</v>
      </c>
      <c r="J5">
        <v>2686</v>
      </c>
      <c r="K5" s="28">
        <f t="shared" si="0"/>
        <v>2888</v>
      </c>
    </row>
    <row r="6" spans="1:11" ht="12.75">
      <c r="A6" s="27" t="s">
        <v>5</v>
      </c>
      <c r="C6">
        <v>4590</v>
      </c>
      <c r="D6">
        <v>2508</v>
      </c>
      <c r="E6">
        <v>2690</v>
      </c>
      <c r="F6">
        <v>2428</v>
      </c>
      <c r="G6">
        <v>2550</v>
      </c>
      <c r="H6">
        <v>1973</v>
      </c>
      <c r="J6">
        <v>4036</v>
      </c>
      <c r="K6" s="28">
        <f t="shared" si="0"/>
        <v>2953.2</v>
      </c>
    </row>
    <row r="7" spans="1:11" ht="12.75">
      <c r="A7" s="27" t="s">
        <v>6</v>
      </c>
      <c r="C7">
        <v>3928</v>
      </c>
      <c r="D7">
        <v>2661</v>
      </c>
      <c r="E7">
        <v>2525</v>
      </c>
      <c r="F7">
        <v>3714</v>
      </c>
      <c r="G7">
        <v>3545</v>
      </c>
      <c r="H7">
        <v>2488</v>
      </c>
      <c r="J7">
        <v>4467</v>
      </c>
      <c r="K7" s="28">
        <f t="shared" si="0"/>
        <v>3274.6</v>
      </c>
    </row>
    <row r="8" spans="1:11" ht="12.75">
      <c r="A8" s="27" t="s">
        <v>7</v>
      </c>
      <c r="C8">
        <v>2137</v>
      </c>
      <c r="D8">
        <v>4981</v>
      </c>
      <c r="E8">
        <v>6432</v>
      </c>
      <c r="F8">
        <v>4336</v>
      </c>
      <c r="G8">
        <v>5303</v>
      </c>
      <c r="H8">
        <v>5082</v>
      </c>
      <c r="J8">
        <v>7155</v>
      </c>
      <c r="K8" s="28">
        <f t="shared" si="0"/>
        <v>4637.8</v>
      </c>
    </row>
    <row r="9" spans="1:11" ht="12.75">
      <c r="A9" s="27" t="s">
        <v>8</v>
      </c>
      <c r="C9">
        <v>2192</v>
      </c>
      <c r="D9">
        <v>5717</v>
      </c>
      <c r="E9">
        <v>5801</v>
      </c>
      <c r="F9">
        <v>5036</v>
      </c>
      <c r="G9">
        <v>2894</v>
      </c>
      <c r="H9">
        <v>7738</v>
      </c>
      <c r="K9" s="28">
        <f t="shared" si="0"/>
        <v>4328</v>
      </c>
    </row>
    <row r="10" spans="1:11" ht="12.75">
      <c r="A10" s="27" t="s">
        <v>9</v>
      </c>
      <c r="C10">
        <v>5463</v>
      </c>
      <c r="D10">
        <v>4286</v>
      </c>
      <c r="E10">
        <v>5913</v>
      </c>
      <c r="F10">
        <v>5335</v>
      </c>
      <c r="G10">
        <v>4152</v>
      </c>
      <c r="H10">
        <v>6275</v>
      </c>
      <c r="K10" s="28">
        <f t="shared" si="0"/>
        <v>5029.8</v>
      </c>
    </row>
    <row r="11" spans="1:11" ht="12.75">
      <c r="A11" s="27" t="s">
        <v>10</v>
      </c>
      <c r="C11">
        <v>4705</v>
      </c>
      <c r="D11">
        <v>3879</v>
      </c>
      <c r="E11">
        <v>4004</v>
      </c>
      <c r="F11">
        <v>5013</v>
      </c>
      <c r="G11">
        <v>3371</v>
      </c>
      <c r="H11">
        <v>4240</v>
      </c>
      <c r="K11" s="28">
        <f t="shared" si="0"/>
        <v>4194.4</v>
      </c>
    </row>
    <row r="12" spans="1:11" ht="12.75">
      <c r="A12" s="27" t="s">
        <v>11</v>
      </c>
      <c r="C12">
        <v>4778</v>
      </c>
      <c r="D12">
        <v>2799</v>
      </c>
      <c r="E12">
        <v>2667</v>
      </c>
      <c r="F12">
        <v>3150</v>
      </c>
      <c r="G12">
        <v>3137</v>
      </c>
      <c r="H12">
        <v>4690</v>
      </c>
      <c r="K12" s="28">
        <f t="shared" si="0"/>
        <v>3306.2</v>
      </c>
    </row>
    <row r="13" spans="1:11" ht="12.75">
      <c r="A13" s="27" t="s">
        <v>12</v>
      </c>
      <c r="C13">
        <v>4210</v>
      </c>
      <c r="D13">
        <v>3385</v>
      </c>
      <c r="E13">
        <v>1727</v>
      </c>
      <c r="F13">
        <v>2692</v>
      </c>
      <c r="G13">
        <v>2914</v>
      </c>
      <c r="H13">
        <v>3327</v>
      </c>
      <c r="I13" s="29">
        <v>8327</v>
      </c>
      <c r="K13" s="28">
        <f t="shared" si="0"/>
        <v>2985.6</v>
      </c>
    </row>
    <row r="14" spans="1:11" ht="12.75">
      <c r="A14" s="27" t="s">
        <v>13</v>
      </c>
      <c r="C14">
        <v>4151</v>
      </c>
      <c r="D14">
        <v>2508</v>
      </c>
      <c r="E14">
        <v>2971</v>
      </c>
      <c r="F14">
        <v>3143</v>
      </c>
      <c r="G14">
        <v>3228</v>
      </c>
      <c r="H14">
        <v>2317</v>
      </c>
      <c r="I14" s="29">
        <v>7853</v>
      </c>
      <c r="K14" s="28">
        <f t="shared" si="0"/>
        <v>3200.2</v>
      </c>
    </row>
    <row r="15" spans="1:11" ht="12.75">
      <c r="A15" s="27" t="s">
        <v>14</v>
      </c>
      <c r="C15">
        <v>3117</v>
      </c>
      <c r="D15">
        <v>3373</v>
      </c>
      <c r="E15">
        <v>2909</v>
      </c>
      <c r="F15">
        <v>2684</v>
      </c>
      <c r="G15">
        <v>2042</v>
      </c>
      <c r="H15">
        <v>3348</v>
      </c>
      <c r="K15" s="28">
        <f t="shared" si="0"/>
        <v>2825</v>
      </c>
    </row>
    <row r="16" ht="12.75">
      <c r="A16" s="27"/>
    </row>
    <row r="17" spans="1:11" ht="12.75">
      <c r="A17" s="2" t="s">
        <v>15</v>
      </c>
      <c r="B17" s="22"/>
      <c r="C17" s="22">
        <f aca="true" t="shared" si="1" ref="C17:I17">SUM(C4:C16)</f>
        <v>46325</v>
      </c>
      <c r="D17" s="22">
        <f t="shared" si="1"/>
        <v>40998</v>
      </c>
      <c r="E17" s="22">
        <f t="shared" si="1"/>
        <v>43331</v>
      </c>
      <c r="F17" s="22">
        <f t="shared" si="1"/>
        <v>41668</v>
      </c>
      <c r="G17" s="22">
        <f t="shared" si="1"/>
        <v>38474</v>
      </c>
      <c r="H17" s="11">
        <f t="shared" si="1"/>
        <v>46657</v>
      </c>
      <c r="I17">
        <f t="shared" si="1"/>
        <v>16180</v>
      </c>
      <c r="K17" s="28">
        <f>SUM(C17:G17)/5</f>
        <v>42159.2</v>
      </c>
    </row>
    <row r="18" ht="12.75">
      <c r="A18" s="3"/>
    </row>
    <row r="19" spans="1:10" ht="12.75">
      <c r="A19" s="3" t="s">
        <v>16</v>
      </c>
      <c r="C19">
        <v>5000</v>
      </c>
      <c r="D19">
        <v>5000</v>
      </c>
      <c r="E19">
        <v>5000</v>
      </c>
      <c r="F19">
        <v>5000</v>
      </c>
      <c r="G19">
        <v>5000</v>
      </c>
      <c r="H19">
        <v>5000</v>
      </c>
      <c r="J19" s="24" t="s">
        <v>17</v>
      </c>
    </row>
    <row r="21" spans="1:8" ht="12.75">
      <c r="A21" s="30" t="s">
        <v>18</v>
      </c>
      <c r="B21" s="30"/>
      <c r="C21" s="30"/>
      <c r="D21" s="30"/>
      <c r="E21" s="30"/>
      <c r="F21" s="30"/>
      <c r="G21" s="30"/>
      <c r="H21" s="29">
        <v>10536</v>
      </c>
    </row>
    <row r="22" spans="1:8" ht="12.75">
      <c r="A22" t="s">
        <v>19</v>
      </c>
      <c r="H22">
        <v>57193</v>
      </c>
    </row>
  </sheetData>
  <sheetProtection/>
  <printOptions gridLines="1"/>
  <pageMargins left="0.35433070866141736" right="0.5905511811023623" top="0.4724409448818898" bottom="0.984251968503937" header="0.5" footer="0.5"/>
  <pageSetup horizontalDpi="360" verticalDpi="360" orientation="portrait" paperSize="9"/>
  <headerFooter alignWithMargins="0">
    <oddHeader>&amp;R&amp;F  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33">
      <selection activeCell="K35" sqref="K35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1997</v>
      </c>
      <c r="D3" s="13">
        <v>1998</v>
      </c>
      <c r="E3" s="13">
        <v>1999</v>
      </c>
      <c r="F3" s="13">
        <v>2000</v>
      </c>
      <c r="G3" s="13">
        <v>2001</v>
      </c>
      <c r="H3" s="13">
        <v>2002</v>
      </c>
      <c r="I3" s="13">
        <v>2003</v>
      </c>
      <c r="J3" s="13">
        <v>2004</v>
      </c>
      <c r="K3" s="15" t="s">
        <v>73</v>
      </c>
    </row>
    <row r="4" spans="1:11" ht="12.75">
      <c r="A4" s="4" t="s">
        <v>3</v>
      </c>
      <c r="B4" s="9"/>
      <c r="C4">
        <v>3956</v>
      </c>
      <c r="D4">
        <v>2998</v>
      </c>
      <c r="E4" s="28">
        <v>2255.9</v>
      </c>
      <c r="F4" s="28">
        <v>2332</v>
      </c>
      <c r="G4">
        <v>2610</v>
      </c>
      <c r="H4">
        <v>2443</v>
      </c>
      <c r="I4">
        <v>2551</v>
      </c>
      <c r="J4" s="16">
        <v>3685</v>
      </c>
      <c r="K4" s="19">
        <f>SUM(D4:I4)/6</f>
        <v>2531.65</v>
      </c>
    </row>
    <row r="5" spans="1:11" ht="12.75">
      <c r="A5" s="5" t="s">
        <v>4</v>
      </c>
      <c r="B5" s="10"/>
      <c r="C5">
        <v>3322</v>
      </c>
      <c r="D5">
        <v>2593</v>
      </c>
      <c r="E5" s="28">
        <v>2053.3</v>
      </c>
      <c r="F5" s="28">
        <v>2095</v>
      </c>
      <c r="G5">
        <v>2174</v>
      </c>
      <c r="H5">
        <v>2180</v>
      </c>
      <c r="I5">
        <v>2735</v>
      </c>
      <c r="J5" s="18">
        <v>2310</v>
      </c>
      <c r="K5" s="19">
        <f aca="true" t="shared" si="0" ref="K5:K15">SUM(D5:I5)/6</f>
        <v>2305.0499999999997</v>
      </c>
    </row>
    <row r="6" spans="1:11" ht="12.75">
      <c r="A6" s="5" t="s">
        <v>5</v>
      </c>
      <c r="B6" s="10"/>
      <c r="C6">
        <v>3764</v>
      </c>
      <c r="D6">
        <v>2641</v>
      </c>
      <c r="E6" s="28">
        <v>2400.1</v>
      </c>
      <c r="F6" s="28">
        <v>2320</v>
      </c>
      <c r="G6">
        <v>2467</v>
      </c>
      <c r="H6">
        <v>2368</v>
      </c>
      <c r="I6">
        <v>2817</v>
      </c>
      <c r="J6" s="53">
        <v>2317</v>
      </c>
      <c r="K6" s="19">
        <f t="shared" si="0"/>
        <v>2502.1833333333334</v>
      </c>
    </row>
    <row r="7" spans="1:11" ht="12.75">
      <c r="A7" s="5" t="s">
        <v>6</v>
      </c>
      <c r="B7" s="10"/>
      <c r="C7">
        <v>2508</v>
      </c>
      <c r="D7">
        <v>2868</v>
      </c>
      <c r="E7" s="28">
        <v>2466</v>
      </c>
      <c r="F7" s="28">
        <v>2632</v>
      </c>
      <c r="G7">
        <v>2568</v>
      </c>
      <c r="H7">
        <v>2459</v>
      </c>
      <c r="I7">
        <v>2995</v>
      </c>
      <c r="J7" s="53">
        <v>2556</v>
      </c>
      <c r="K7" s="19">
        <f t="shared" si="0"/>
        <v>2664.6666666666665</v>
      </c>
    </row>
    <row r="8" spans="1:11" ht="12.75">
      <c r="A8" s="5" t="s">
        <v>7</v>
      </c>
      <c r="B8" s="10"/>
      <c r="C8">
        <v>2993</v>
      </c>
      <c r="D8">
        <v>3365</v>
      </c>
      <c r="E8" s="28">
        <v>2797.6</v>
      </c>
      <c r="F8" s="28">
        <v>3178</v>
      </c>
      <c r="G8">
        <v>3260</v>
      </c>
      <c r="H8">
        <v>2435</v>
      </c>
      <c r="I8">
        <v>2562</v>
      </c>
      <c r="J8" s="53">
        <v>2796</v>
      </c>
      <c r="K8" s="19">
        <f t="shared" si="0"/>
        <v>2932.933333333333</v>
      </c>
    </row>
    <row r="9" spans="1:11" ht="12.75">
      <c r="A9" s="5" t="s">
        <v>8</v>
      </c>
      <c r="B9" s="10"/>
      <c r="C9">
        <v>3379</v>
      </c>
      <c r="D9">
        <v>3526</v>
      </c>
      <c r="E9" s="28">
        <v>2813.9</v>
      </c>
      <c r="F9" s="28">
        <v>2957</v>
      </c>
      <c r="G9">
        <v>2942</v>
      </c>
      <c r="H9">
        <v>2619</v>
      </c>
      <c r="I9">
        <v>2773</v>
      </c>
      <c r="J9" s="53">
        <v>2626</v>
      </c>
      <c r="K9" s="19">
        <f t="shared" si="0"/>
        <v>2938.4833333333336</v>
      </c>
    </row>
    <row r="10" spans="1:11" ht="12.75">
      <c r="A10" s="5" t="s">
        <v>9</v>
      </c>
      <c r="B10" s="10"/>
      <c r="C10">
        <v>3928</v>
      </c>
      <c r="D10">
        <v>3741</v>
      </c>
      <c r="E10" s="28">
        <v>3088.1</v>
      </c>
      <c r="F10" s="28">
        <v>2922</v>
      </c>
      <c r="G10">
        <v>3512</v>
      </c>
      <c r="H10">
        <v>2617</v>
      </c>
      <c r="I10">
        <v>3071</v>
      </c>
      <c r="J10" s="53">
        <v>2440</v>
      </c>
      <c r="K10" s="19">
        <f t="shared" si="0"/>
        <v>3158.5166666666664</v>
      </c>
    </row>
    <row r="11" spans="1:11" ht="12.75">
      <c r="A11" s="5" t="s">
        <v>10</v>
      </c>
      <c r="B11" s="10"/>
      <c r="C11">
        <v>4220</v>
      </c>
      <c r="D11">
        <v>2717</v>
      </c>
      <c r="E11" s="28">
        <v>2845</v>
      </c>
      <c r="F11" s="28">
        <v>2831</v>
      </c>
      <c r="G11">
        <v>3164</v>
      </c>
      <c r="H11">
        <v>2704</v>
      </c>
      <c r="I11">
        <v>3713</v>
      </c>
      <c r="J11" s="53">
        <v>2663</v>
      </c>
      <c r="K11" s="19">
        <f t="shared" si="0"/>
        <v>2995.6666666666665</v>
      </c>
    </row>
    <row r="12" spans="1:11" ht="12.75">
      <c r="A12" s="5" t="s">
        <v>11</v>
      </c>
      <c r="B12" s="10"/>
      <c r="C12">
        <v>3308</v>
      </c>
      <c r="D12">
        <v>2207</v>
      </c>
      <c r="E12" s="28">
        <v>2568.1</v>
      </c>
      <c r="F12" s="28">
        <v>2562</v>
      </c>
      <c r="G12">
        <v>2426</v>
      </c>
      <c r="H12">
        <v>2602</v>
      </c>
      <c r="I12">
        <v>2811</v>
      </c>
      <c r="J12" s="53">
        <v>2335</v>
      </c>
      <c r="K12" s="19">
        <f t="shared" si="0"/>
        <v>2529.35</v>
      </c>
    </row>
    <row r="13" spans="1:11" ht="12.75">
      <c r="A13" s="5" t="s">
        <v>12</v>
      </c>
      <c r="B13" s="10"/>
      <c r="C13">
        <v>3234</v>
      </c>
      <c r="D13">
        <v>2995</v>
      </c>
      <c r="E13" s="28">
        <v>2785</v>
      </c>
      <c r="F13" s="28">
        <v>2613</v>
      </c>
      <c r="G13">
        <v>2700</v>
      </c>
      <c r="H13">
        <v>2514</v>
      </c>
      <c r="I13">
        <v>2913</v>
      </c>
      <c r="J13" s="53">
        <v>2316</v>
      </c>
      <c r="K13" s="19">
        <f t="shared" si="0"/>
        <v>2753.3333333333335</v>
      </c>
    </row>
    <row r="14" spans="1:11" ht="12.75">
      <c r="A14" s="5" t="s">
        <v>13</v>
      </c>
      <c r="B14" s="10"/>
      <c r="C14">
        <v>2839</v>
      </c>
      <c r="D14">
        <v>2222</v>
      </c>
      <c r="E14" s="28">
        <v>2383</v>
      </c>
      <c r="F14" s="28">
        <v>2549</v>
      </c>
      <c r="G14">
        <v>2307</v>
      </c>
      <c r="H14">
        <v>2514</v>
      </c>
      <c r="I14">
        <v>3207</v>
      </c>
      <c r="J14" s="53">
        <v>2284</v>
      </c>
      <c r="K14" s="19">
        <f t="shared" si="0"/>
        <v>2530.3333333333335</v>
      </c>
    </row>
    <row r="15" spans="1:11" ht="12.75">
      <c r="A15" s="5" t="s">
        <v>14</v>
      </c>
      <c r="B15" s="10"/>
      <c r="C15">
        <v>2850</v>
      </c>
      <c r="D15">
        <v>2205</v>
      </c>
      <c r="E15" s="28">
        <v>2124</v>
      </c>
      <c r="F15" s="28">
        <v>2666</v>
      </c>
      <c r="G15">
        <v>2447</v>
      </c>
      <c r="H15">
        <v>2617</v>
      </c>
      <c r="I15">
        <v>3802</v>
      </c>
      <c r="J15" s="53">
        <v>2435</v>
      </c>
      <c r="K15" s="19">
        <f t="shared" si="0"/>
        <v>2643.5</v>
      </c>
    </row>
    <row r="16" spans="1:11" ht="12.75">
      <c r="A16" s="6"/>
      <c r="B16" s="7"/>
      <c r="C16" s="18"/>
      <c r="D16" s="18"/>
      <c r="K16" s="19"/>
    </row>
    <row r="17" spans="1:11" ht="12.75">
      <c r="A17" s="2" t="s">
        <v>15</v>
      </c>
      <c r="B17" s="11"/>
      <c r="C17" s="22">
        <f>SUM(C4:C16)</f>
        <v>40301</v>
      </c>
      <c r="D17" s="22">
        <f aca="true" t="shared" si="1" ref="D17:K17">SUM(D4:D16)</f>
        <v>34078</v>
      </c>
      <c r="E17" s="22">
        <f t="shared" si="1"/>
        <v>30580</v>
      </c>
      <c r="F17" s="22">
        <f t="shared" si="1"/>
        <v>31657</v>
      </c>
      <c r="G17" s="22">
        <f t="shared" si="1"/>
        <v>32577</v>
      </c>
      <c r="H17" s="22">
        <f t="shared" si="1"/>
        <v>30072</v>
      </c>
      <c r="I17" s="22">
        <f t="shared" si="1"/>
        <v>35950</v>
      </c>
      <c r="J17" s="22">
        <f t="shared" si="1"/>
        <v>30763</v>
      </c>
      <c r="K17" s="22">
        <f t="shared" si="1"/>
        <v>32485.66666666666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>
        <v>0</v>
      </c>
      <c r="G19">
        <v>0</v>
      </c>
      <c r="H19">
        <v>0</v>
      </c>
      <c r="I19">
        <v>1000</v>
      </c>
      <c r="J19" s="18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>
        <v>29716</v>
      </c>
      <c r="G20" s="18">
        <v>30248</v>
      </c>
      <c r="H20" s="53">
        <v>29433</v>
      </c>
      <c r="I20" s="53">
        <v>30180</v>
      </c>
      <c r="J20" s="53">
        <v>29932</v>
      </c>
      <c r="K20" s="31"/>
    </row>
    <row r="21" spans="1:11" ht="12.75">
      <c r="A21" s="3" t="s">
        <v>25</v>
      </c>
      <c r="B21" s="18"/>
      <c r="C21" s="18"/>
      <c r="D21" s="18"/>
      <c r="E21" s="18"/>
      <c r="F21">
        <v>146</v>
      </c>
      <c r="G21">
        <v>230</v>
      </c>
      <c r="H21">
        <v>199</v>
      </c>
      <c r="I21">
        <v>240</v>
      </c>
      <c r="J21" s="18">
        <v>184</v>
      </c>
      <c r="K21" s="31"/>
    </row>
    <row r="22" spans="1:11" ht="12.75">
      <c r="A22" s="3" t="s">
        <v>45</v>
      </c>
      <c r="B22" s="18"/>
      <c r="C22" s="18"/>
      <c r="D22" s="18"/>
      <c r="E22" s="18"/>
      <c r="F22">
        <v>260</v>
      </c>
      <c r="G22">
        <v>550</v>
      </c>
      <c r="H22">
        <v>150</v>
      </c>
      <c r="I22">
        <v>3200</v>
      </c>
      <c r="J22" s="18">
        <v>400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F17-F20-F21-F22</f>
        <v>1535</v>
      </c>
      <c r="G23">
        <f>G17-G20-G21-G22</f>
        <v>1549</v>
      </c>
      <c r="H23">
        <f>H17-H19-H20-H21-H22</f>
        <v>290</v>
      </c>
      <c r="I23">
        <f>I17-I19-I20-I21-I22</f>
        <v>1330</v>
      </c>
      <c r="J23">
        <f>J17-J19-J20-J21-J22</f>
        <v>247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0.048488485958871654</v>
      </c>
      <c r="G24" s="48">
        <f>G23/G17</f>
        <v>0.04754888418209166</v>
      </c>
      <c r="H24" s="48">
        <f>H23/H17</f>
        <v>0.009643522213354615</v>
      </c>
      <c r="I24" s="48">
        <f>I23/I17</f>
        <v>0.03699582753824757</v>
      </c>
      <c r="J24" s="48">
        <f>J23/J17</f>
        <v>0.008029125897994344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3166</v>
      </c>
      <c r="G25" s="31">
        <v>3258</v>
      </c>
      <c r="H25" s="52">
        <v>3007</v>
      </c>
      <c r="I25" s="52">
        <v>3595</v>
      </c>
      <c r="J25" s="31">
        <v>3076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-1225</v>
      </c>
      <c r="G26" s="28">
        <f>-G25+G21+G22+G23</f>
        <v>-929</v>
      </c>
      <c r="H26" s="28">
        <f>-H25+H21+H22+H23</f>
        <v>-2368</v>
      </c>
      <c r="I26" s="28">
        <f>-I25+I21+I22+I23</f>
        <v>1175</v>
      </c>
      <c r="J26" s="28">
        <f>-J25+J21+J22+J23</f>
        <v>-2245</v>
      </c>
      <c r="K26" s="31"/>
    </row>
    <row r="27" ht="12.75">
      <c r="A27" s="3"/>
    </row>
    <row r="28" ht="12.75">
      <c r="F28" s="47" t="s">
        <v>74</v>
      </c>
    </row>
    <row r="29" spans="6:10" ht="12.75">
      <c r="F29" t="s">
        <v>77</v>
      </c>
      <c r="J29">
        <v>300</v>
      </c>
    </row>
    <row r="30" spans="6:10" ht="12.75">
      <c r="F30" t="s">
        <v>75</v>
      </c>
      <c r="G30" t="s">
        <v>76</v>
      </c>
      <c r="J30">
        <v>100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33" sqref="I33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1998</v>
      </c>
      <c r="D3" s="13">
        <v>1999</v>
      </c>
      <c r="E3" s="13">
        <v>2000</v>
      </c>
      <c r="F3" s="13">
        <v>2001</v>
      </c>
      <c r="G3" s="13">
        <v>2002</v>
      </c>
      <c r="H3" s="13">
        <v>2003</v>
      </c>
      <c r="I3" s="13">
        <v>2004</v>
      </c>
      <c r="J3" s="13">
        <v>2005</v>
      </c>
      <c r="K3" s="15" t="s">
        <v>78</v>
      </c>
    </row>
    <row r="4" spans="1:11" ht="12.75">
      <c r="A4" s="4" t="s">
        <v>3</v>
      </c>
      <c r="B4" s="9"/>
      <c r="C4">
        <v>2998</v>
      </c>
      <c r="D4" s="28">
        <v>2255.9</v>
      </c>
      <c r="E4" s="28">
        <v>2332</v>
      </c>
      <c r="F4">
        <v>2610</v>
      </c>
      <c r="G4">
        <v>2443</v>
      </c>
      <c r="H4">
        <v>2551</v>
      </c>
      <c r="I4" s="16">
        <v>3685</v>
      </c>
      <c r="J4" s="53">
        <v>2329</v>
      </c>
      <c r="K4" s="19">
        <f>SUM(D4:I4)/6</f>
        <v>2646.15</v>
      </c>
    </row>
    <row r="5" spans="1:11" ht="12.75">
      <c r="A5" s="5" t="s">
        <v>4</v>
      </c>
      <c r="B5" s="10"/>
      <c r="C5">
        <v>2593</v>
      </c>
      <c r="D5" s="28">
        <v>2053.3</v>
      </c>
      <c r="E5" s="28">
        <v>2095</v>
      </c>
      <c r="F5">
        <v>2174</v>
      </c>
      <c r="G5">
        <v>2180</v>
      </c>
      <c r="H5">
        <v>2735</v>
      </c>
      <c r="I5" s="18">
        <v>2310</v>
      </c>
      <c r="J5" s="53">
        <v>2093</v>
      </c>
      <c r="K5" s="19">
        <f aca="true" t="shared" si="0" ref="K5:K15">SUM(D5:I5)/6</f>
        <v>2257.883333333333</v>
      </c>
    </row>
    <row r="6" spans="1:11" ht="12.75">
      <c r="A6" s="5" t="s">
        <v>5</v>
      </c>
      <c r="B6" s="10"/>
      <c r="C6">
        <v>2641</v>
      </c>
      <c r="D6" s="28">
        <v>2400.1</v>
      </c>
      <c r="E6" s="28">
        <v>2320</v>
      </c>
      <c r="F6">
        <v>2467</v>
      </c>
      <c r="G6">
        <v>2368</v>
      </c>
      <c r="H6">
        <v>2817</v>
      </c>
      <c r="I6" s="53">
        <v>2317</v>
      </c>
      <c r="J6" s="53">
        <v>2487</v>
      </c>
      <c r="K6" s="19">
        <f t="shared" si="0"/>
        <v>2448.1833333333334</v>
      </c>
    </row>
    <row r="7" spans="1:11" ht="12.75">
      <c r="A7" s="5" t="s">
        <v>6</v>
      </c>
      <c r="B7" s="10"/>
      <c r="C7">
        <v>2868</v>
      </c>
      <c r="D7" s="28">
        <v>2466</v>
      </c>
      <c r="E7" s="28">
        <v>2632</v>
      </c>
      <c r="F7">
        <v>2568</v>
      </c>
      <c r="G7">
        <v>2459</v>
      </c>
      <c r="H7">
        <v>2995</v>
      </c>
      <c r="I7" s="53">
        <v>2556</v>
      </c>
      <c r="J7" s="53">
        <v>2598</v>
      </c>
      <c r="K7" s="19">
        <f t="shared" si="0"/>
        <v>2612.6666666666665</v>
      </c>
    </row>
    <row r="8" spans="1:11" ht="12.75">
      <c r="A8" s="5" t="s">
        <v>7</v>
      </c>
      <c r="B8" s="10"/>
      <c r="C8">
        <v>3365</v>
      </c>
      <c r="D8" s="28">
        <v>2797.6</v>
      </c>
      <c r="E8" s="28">
        <v>3178</v>
      </c>
      <c r="F8">
        <v>3260</v>
      </c>
      <c r="G8">
        <v>2435</v>
      </c>
      <c r="H8">
        <v>2562</v>
      </c>
      <c r="I8" s="53">
        <v>2796</v>
      </c>
      <c r="J8" s="53">
        <v>2923</v>
      </c>
      <c r="K8" s="19">
        <f t="shared" si="0"/>
        <v>2838.1</v>
      </c>
    </row>
    <row r="9" spans="1:11" ht="12.75">
      <c r="A9" s="5" t="s">
        <v>8</v>
      </c>
      <c r="B9" s="10"/>
      <c r="C9">
        <v>3526</v>
      </c>
      <c r="D9" s="28">
        <v>2813.9</v>
      </c>
      <c r="E9" s="28">
        <v>2957</v>
      </c>
      <c r="F9">
        <v>2942</v>
      </c>
      <c r="G9">
        <v>2619</v>
      </c>
      <c r="H9">
        <v>2773</v>
      </c>
      <c r="I9" s="53">
        <v>2626</v>
      </c>
      <c r="J9" s="53">
        <v>2875</v>
      </c>
      <c r="K9" s="19">
        <f t="shared" si="0"/>
        <v>2788.4833333333336</v>
      </c>
    </row>
    <row r="10" spans="1:11" ht="12.75">
      <c r="A10" s="5" t="s">
        <v>9</v>
      </c>
      <c r="B10" s="10"/>
      <c r="C10">
        <v>3741</v>
      </c>
      <c r="D10" s="28">
        <v>3088.1</v>
      </c>
      <c r="E10" s="28">
        <v>2922</v>
      </c>
      <c r="F10">
        <v>3512</v>
      </c>
      <c r="G10">
        <v>2617</v>
      </c>
      <c r="H10">
        <v>3071</v>
      </c>
      <c r="I10" s="53">
        <v>2440</v>
      </c>
      <c r="J10" s="53">
        <v>3204</v>
      </c>
      <c r="K10" s="19">
        <f t="shared" si="0"/>
        <v>2941.683333333333</v>
      </c>
    </row>
    <row r="11" spans="1:11" ht="12.75">
      <c r="A11" s="5" t="s">
        <v>10</v>
      </c>
      <c r="B11" s="10"/>
      <c r="C11">
        <v>2717</v>
      </c>
      <c r="D11" s="28">
        <v>2845</v>
      </c>
      <c r="E11" s="28">
        <v>2831</v>
      </c>
      <c r="F11">
        <v>3164</v>
      </c>
      <c r="G11">
        <v>2704</v>
      </c>
      <c r="H11">
        <v>3713</v>
      </c>
      <c r="I11" s="53">
        <v>2663</v>
      </c>
      <c r="J11" s="53">
        <v>2626</v>
      </c>
      <c r="K11" s="19">
        <f t="shared" si="0"/>
        <v>2986.6666666666665</v>
      </c>
    </row>
    <row r="12" spans="1:11" ht="12.75">
      <c r="A12" s="5" t="s">
        <v>11</v>
      </c>
      <c r="B12" s="10"/>
      <c r="C12">
        <v>2207</v>
      </c>
      <c r="D12" s="28">
        <v>2568.1</v>
      </c>
      <c r="E12" s="28">
        <v>2562</v>
      </c>
      <c r="F12">
        <v>2426</v>
      </c>
      <c r="G12">
        <v>2602</v>
      </c>
      <c r="H12">
        <v>2811</v>
      </c>
      <c r="I12" s="53">
        <v>2335</v>
      </c>
      <c r="J12" s="53">
        <v>2613</v>
      </c>
      <c r="K12" s="19">
        <f t="shared" si="0"/>
        <v>2550.6833333333334</v>
      </c>
    </row>
    <row r="13" spans="1:11" ht="12.75">
      <c r="A13" s="5" t="s">
        <v>12</v>
      </c>
      <c r="B13" s="10"/>
      <c r="C13">
        <v>2995</v>
      </c>
      <c r="D13" s="28">
        <v>2785</v>
      </c>
      <c r="E13" s="28">
        <v>2613</v>
      </c>
      <c r="F13">
        <v>2700</v>
      </c>
      <c r="G13">
        <v>2514</v>
      </c>
      <c r="H13">
        <v>2913</v>
      </c>
      <c r="I13" s="53">
        <v>2316</v>
      </c>
      <c r="J13" s="53">
        <v>2511</v>
      </c>
      <c r="K13" s="19">
        <f t="shared" si="0"/>
        <v>2640.1666666666665</v>
      </c>
    </row>
    <row r="14" spans="1:11" ht="12.75">
      <c r="A14" s="5" t="s">
        <v>13</v>
      </c>
      <c r="B14" s="10"/>
      <c r="C14">
        <v>2222</v>
      </c>
      <c r="D14" s="28">
        <v>2383</v>
      </c>
      <c r="E14" s="28">
        <v>2549</v>
      </c>
      <c r="F14">
        <v>2307</v>
      </c>
      <c r="G14">
        <v>2514</v>
      </c>
      <c r="H14">
        <v>3207</v>
      </c>
      <c r="I14" s="53">
        <v>2284</v>
      </c>
      <c r="J14" s="53">
        <v>2177</v>
      </c>
      <c r="K14" s="19">
        <f t="shared" si="0"/>
        <v>2540.6666666666665</v>
      </c>
    </row>
    <row r="15" spans="1:11" ht="12.75">
      <c r="A15" s="5" t="s">
        <v>14</v>
      </c>
      <c r="B15" s="10"/>
      <c r="C15">
        <v>2205</v>
      </c>
      <c r="D15" s="28">
        <v>2124</v>
      </c>
      <c r="E15" s="28">
        <v>2666</v>
      </c>
      <c r="F15">
        <v>2447</v>
      </c>
      <c r="G15">
        <v>2617</v>
      </c>
      <c r="H15">
        <v>3802</v>
      </c>
      <c r="I15" s="53">
        <v>2435</v>
      </c>
      <c r="J15" s="53">
        <v>2380</v>
      </c>
      <c r="K15" s="19">
        <f t="shared" si="0"/>
        <v>2681.8333333333335</v>
      </c>
    </row>
    <row r="16" spans="1:11" ht="12.75">
      <c r="A16" s="6"/>
      <c r="B16" s="7"/>
      <c r="C16" s="18"/>
      <c r="K16" s="19"/>
    </row>
    <row r="17" spans="1:11" ht="12.75">
      <c r="A17" s="2" t="s">
        <v>15</v>
      </c>
      <c r="B17" s="11"/>
      <c r="C17" s="51">
        <f aca="true" t="shared" si="1" ref="C17:K17">SUM(C4:C16)</f>
        <v>34078</v>
      </c>
      <c r="D17" s="22">
        <f t="shared" si="1"/>
        <v>30580</v>
      </c>
      <c r="E17" s="22">
        <f t="shared" si="1"/>
        <v>31657</v>
      </c>
      <c r="F17" s="22">
        <f t="shared" si="1"/>
        <v>32577</v>
      </c>
      <c r="G17" s="22">
        <f t="shared" si="1"/>
        <v>30072</v>
      </c>
      <c r="H17" s="22">
        <f t="shared" si="1"/>
        <v>35950</v>
      </c>
      <c r="I17" s="22">
        <f t="shared" si="1"/>
        <v>30763</v>
      </c>
      <c r="J17" s="22">
        <f t="shared" si="1"/>
        <v>30816</v>
      </c>
      <c r="K17" s="40">
        <f t="shared" si="1"/>
        <v>31933.16666666667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>
        <v>0</v>
      </c>
      <c r="G19">
        <v>0</v>
      </c>
      <c r="H19">
        <v>1000</v>
      </c>
      <c r="I19" s="18">
        <v>0</v>
      </c>
      <c r="J19" s="18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>
        <v>30248</v>
      </c>
      <c r="G20" s="53">
        <v>29433</v>
      </c>
      <c r="H20" s="53">
        <v>30180</v>
      </c>
      <c r="I20" s="53">
        <v>29932</v>
      </c>
      <c r="J20" s="53">
        <v>29241</v>
      </c>
      <c r="K20" s="31"/>
    </row>
    <row r="21" spans="1:11" ht="12.75">
      <c r="A21" s="3" t="s">
        <v>25</v>
      </c>
      <c r="B21" s="18"/>
      <c r="C21" s="18"/>
      <c r="D21" s="18"/>
      <c r="E21" s="18"/>
      <c r="F21">
        <v>230</v>
      </c>
      <c r="G21">
        <v>199</v>
      </c>
      <c r="H21">
        <v>240</v>
      </c>
      <c r="I21" s="18">
        <v>184</v>
      </c>
      <c r="J21" s="18">
        <v>178</v>
      </c>
      <c r="K21" s="31"/>
    </row>
    <row r="22" spans="1:11" ht="12.75">
      <c r="A22" s="3" t="s">
        <v>45</v>
      </c>
      <c r="B22" s="18"/>
      <c r="C22" s="18"/>
      <c r="D22" s="18"/>
      <c r="E22" s="18"/>
      <c r="F22">
        <v>550</v>
      </c>
      <c r="G22">
        <v>150</v>
      </c>
      <c r="H22">
        <v>3200</v>
      </c>
      <c r="I22" s="18">
        <v>400</v>
      </c>
      <c r="J22" s="18">
        <v>350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F17-F20-F21-F22</f>
        <v>1549</v>
      </c>
      <c r="G23">
        <f>G17-G19-G20-G21-G22</f>
        <v>290</v>
      </c>
      <c r="H23">
        <f>H17-H19-H20-H21-H22</f>
        <v>1330</v>
      </c>
      <c r="I23">
        <f>I17-I19-I20-I21-I22</f>
        <v>247</v>
      </c>
      <c r="J23">
        <f>J17-J19-J20-J21-J22</f>
        <v>1047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0.04754888418209166</v>
      </c>
      <c r="G24" s="48">
        <f>G23/G17</f>
        <v>0.009643522213354615</v>
      </c>
      <c r="H24" s="48">
        <f>H23/H17</f>
        <v>0.03699582753824757</v>
      </c>
      <c r="I24" s="48">
        <f>I23/I17</f>
        <v>0.008029125897994344</v>
      </c>
      <c r="J24" s="48">
        <f>J23/J17</f>
        <v>0.033975856697819315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3258</v>
      </c>
      <c r="G25" s="52">
        <v>3007</v>
      </c>
      <c r="H25" s="52">
        <v>3595</v>
      </c>
      <c r="I25" s="31">
        <v>3076</v>
      </c>
      <c r="J25" s="31">
        <v>3082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-929</v>
      </c>
      <c r="G26" s="28">
        <f>-G25+G21+G22+G23</f>
        <v>-2368</v>
      </c>
      <c r="H26" s="28">
        <f>-H25+H21+H22+H23</f>
        <v>1175</v>
      </c>
      <c r="I26" s="28">
        <f>-I25+I21+I22+I23</f>
        <v>-2245</v>
      </c>
      <c r="J26" s="28">
        <f>-J25+J21+J22+J23</f>
        <v>-1507</v>
      </c>
      <c r="K26" s="31"/>
    </row>
    <row r="27" ht="12.75">
      <c r="A27" s="3"/>
    </row>
    <row r="28" ht="12.75">
      <c r="F28" s="47" t="s">
        <v>79</v>
      </c>
    </row>
    <row r="29" spans="6:10" ht="12.75">
      <c r="F29" t="s">
        <v>80</v>
      </c>
      <c r="G29" t="s">
        <v>81</v>
      </c>
      <c r="J29">
        <v>50</v>
      </c>
    </row>
    <row r="30" spans="6:10" ht="12.75">
      <c r="F30" t="s">
        <v>82</v>
      </c>
      <c r="G30" t="s">
        <v>85</v>
      </c>
      <c r="J30">
        <v>150</v>
      </c>
    </row>
    <row r="31" spans="6:10" ht="12.75">
      <c r="F31" t="s">
        <v>83</v>
      </c>
      <c r="G31" t="s">
        <v>84</v>
      </c>
      <c r="J31">
        <v>100</v>
      </c>
    </row>
    <row r="32" spans="6:10" ht="12.75">
      <c r="F32" t="s">
        <v>86</v>
      </c>
      <c r="G32" t="s">
        <v>87</v>
      </c>
      <c r="J32">
        <v>50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62500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25" sqref="L25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1999</v>
      </c>
      <c r="D3" s="13">
        <v>2000</v>
      </c>
      <c r="E3" s="13">
        <v>2001</v>
      </c>
      <c r="F3" s="13">
        <v>2002</v>
      </c>
      <c r="G3" s="13">
        <v>2003</v>
      </c>
      <c r="H3" s="13">
        <v>2004</v>
      </c>
      <c r="I3" s="13">
        <v>2005</v>
      </c>
      <c r="J3" s="13">
        <v>2006</v>
      </c>
      <c r="K3" s="15" t="s">
        <v>88</v>
      </c>
    </row>
    <row r="4" spans="1:11" ht="12.75">
      <c r="A4" s="4" t="s">
        <v>3</v>
      </c>
      <c r="B4" s="9"/>
      <c r="C4" s="28">
        <v>2255.9</v>
      </c>
      <c r="D4" s="28">
        <v>2332</v>
      </c>
      <c r="E4">
        <v>2610</v>
      </c>
      <c r="F4">
        <v>2443</v>
      </c>
      <c r="G4">
        <v>2551</v>
      </c>
      <c r="H4" s="16">
        <v>3685</v>
      </c>
      <c r="I4" s="53">
        <v>2329</v>
      </c>
      <c r="J4" s="53">
        <v>2312</v>
      </c>
      <c r="K4" s="19">
        <f>SUM(D4:I4)/6</f>
        <v>2658.3333333333335</v>
      </c>
    </row>
    <row r="5" spans="1:11" ht="12.75">
      <c r="A5" s="5" t="s">
        <v>4</v>
      </c>
      <c r="B5" s="10"/>
      <c r="C5" s="28">
        <v>2053.3</v>
      </c>
      <c r="D5" s="28">
        <v>2095</v>
      </c>
      <c r="E5">
        <v>2174</v>
      </c>
      <c r="F5">
        <v>2180</v>
      </c>
      <c r="G5">
        <v>2735</v>
      </c>
      <c r="H5" s="18">
        <v>2310</v>
      </c>
      <c r="I5" s="53">
        <v>2093</v>
      </c>
      <c r="J5" s="53">
        <v>2166</v>
      </c>
      <c r="K5" s="19">
        <f aca="true" t="shared" si="0" ref="K5:K15">SUM(D5:I5)/6</f>
        <v>2264.5</v>
      </c>
    </row>
    <row r="6" spans="1:11" ht="12.75">
      <c r="A6" s="5" t="s">
        <v>5</v>
      </c>
      <c r="B6" s="10"/>
      <c r="C6" s="28">
        <v>2400.1</v>
      </c>
      <c r="D6" s="28">
        <v>2320</v>
      </c>
      <c r="E6">
        <v>2467</v>
      </c>
      <c r="F6">
        <v>2368</v>
      </c>
      <c r="G6">
        <v>2817</v>
      </c>
      <c r="H6" s="53">
        <v>2317</v>
      </c>
      <c r="I6" s="53">
        <v>2487</v>
      </c>
      <c r="J6" s="53">
        <v>2584</v>
      </c>
      <c r="K6" s="19">
        <f t="shared" si="0"/>
        <v>2462.6666666666665</v>
      </c>
    </row>
    <row r="7" spans="1:11" ht="12.75">
      <c r="A7" s="5" t="s">
        <v>6</v>
      </c>
      <c r="B7" s="10"/>
      <c r="C7" s="28">
        <v>2466</v>
      </c>
      <c r="D7" s="28">
        <v>2632</v>
      </c>
      <c r="E7">
        <v>2568</v>
      </c>
      <c r="F7">
        <v>2459</v>
      </c>
      <c r="G7">
        <v>2995</v>
      </c>
      <c r="H7" s="53">
        <v>2556</v>
      </c>
      <c r="I7" s="53">
        <v>2598</v>
      </c>
      <c r="J7" s="53">
        <v>2591</v>
      </c>
      <c r="K7" s="19">
        <f t="shared" si="0"/>
        <v>2634.6666666666665</v>
      </c>
    </row>
    <row r="8" spans="1:11" ht="12.75">
      <c r="A8" s="5" t="s">
        <v>7</v>
      </c>
      <c r="B8" s="10"/>
      <c r="C8" s="28">
        <v>2797.6</v>
      </c>
      <c r="D8" s="28">
        <v>3178</v>
      </c>
      <c r="E8">
        <v>3260</v>
      </c>
      <c r="F8">
        <v>2435</v>
      </c>
      <c r="G8">
        <v>2562</v>
      </c>
      <c r="H8" s="53">
        <v>2796</v>
      </c>
      <c r="I8" s="53">
        <v>2923</v>
      </c>
      <c r="J8" s="53">
        <v>3089</v>
      </c>
      <c r="K8" s="19">
        <f t="shared" si="0"/>
        <v>2859</v>
      </c>
    </row>
    <row r="9" spans="1:11" ht="12.75">
      <c r="A9" s="5" t="s">
        <v>8</v>
      </c>
      <c r="B9" s="10"/>
      <c r="C9" s="28">
        <v>2813.9</v>
      </c>
      <c r="D9" s="28">
        <v>2957</v>
      </c>
      <c r="E9">
        <v>2942</v>
      </c>
      <c r="F9">
        <v>2619</v>
      </c>
      <c r="G9">
        <v>2773</v>
      </c>
      <c r="H9" s="53">
        <v>2626</v>
      </c>
      <c r="I9" s="53">
        <v>2875</v>
      </c>
      <c r="J9" s="53">
        <v>3219</v>
      </c>
      <c r="K9" s="19">
        <f t="shared" si="0"/>
        <v>2798.6666666666665</v>
      </c>
    </row>
    <row r="10" spans="1:11" ht="12.75">
      <c r="A10" s="5" t="s">
        <v>9</v>
      </c>
      <c r="B10" s="10"/>
      <c r="C10" s="28">
        <v>3088.1</v>
      </c>
      <c r="D10" s="28">
        <v>2922</v>
      </c>
      <c r="E10">
        <v>3512</v>
      </c>
      <c r="F10">
        <v>2617</v>
      </c>
      <c r="G10">
        <v>3071</v>
      </c>
      <c r="H10" s="53">
        <v>2440</v>
      </c>
      <c r="I10" s="53">
        <v>3204</v>
      </c>
      <c r="J10" s="53">
        <v>3541</v>
      </c>
      <c r="K10" s="19">
        <f t="shared" si="0"/>
        <v>2961</v>
      </c>
    </row>
    <row r="11" spans="1:11" ht="12.75">
      <c r="A11" s="5" t="s">
        <v>10</v>
      </c>
      <c r="B11" s="10"/>
      <c r="C11" s="28">
        <v>2845</v>
      </c>
      <c r="D11" s="28">
        <v>2831</v>
      </c>
      <c r="E11">
        <v>3164</v>
      </c>
      <c r="F11">
        <v>2704</v>
      </c>
      <c r="G11">
        <v>3713</v>
      </c>
      <c r="H11" s="53">
        <v>2663</v>
      </c>
      <c r="I11" s="53">
        <v>2626</v>
      </c>
      <c r="J11" s="53">
        <v>2861</v>
      </c>
      <c r="K11" s="19">
        <f t="shared" si="0"/>
        <v>2950.1666666666665</v>
      </c>
    </row>
    <row r="12" spans="1:11" ht="12.75">
      <c r="A12" s="5" t="s">
        <v>11</v>
      </c>
      <c r="B12" s="10"/>
      <c r="C12" s="28">
        <v>2568.1</v>
      </c>
      <c r="D12" s="28">
        <v>2562</v>
      </c>
      <c r="E12">
        <v>2426</v>
      </c>
      <c r="F12">
        <v>2602</v>
      </c>
      <c r="G12">
        <v>2811</v>
      </c>
      <c r="H12" s="53">
        <v>2335</v>
      </c>
      <c r="I12" s="53">
        <v>2613</v>
      </c>
      <c r="J12" s="53">
        <v>2878</v>
      </c>
      <c r="K12" s="19">
        <f t="shared" si="0"/>
        <v>2558.1666666666665</v>
      </c>
    </row>
    <row r="13" spans="1:11" ht="12.75">
      <c r="A13" s="5" t="s">
        <v>12</v>
      </c>
      <c r="B13" s="10"/>
      <c r="C13" s="28">
        <v>2785</v>
      </c>
      <c r="D13" s="28">
        <v>2613</v>
      </c>
      <c r="E13">
        <v>2700</v>
      </c>
      <c r="F13">
        <v>2514</v>
      </c>
      <c r="G13">
        <v>2913</v>
      </c>
      <c r="H13" s="53">
        <v>2316</v>
      </c>
      <c r="I13" s="53">
        <v>2511</v>
      </c>
      <c r="J13" s="53">
        <v>1732</v>
      </c>
      <c r="K13" s="19">
        <f t="shared" si="0"/>
        <v>2594.5</v>
      </c>
    </row>
    <row r="14" spans="1:11" ht="12.75">
      <c r="A14" s="5" t="s">
        <v>13</v>
      </c>
      <c r="B14" s="10"/>
      <c r="C14" s="28">
        <v>2383</v>
      </c>
      <c r="D14" s="28">
        <v>2549</v>
      </c>
      <c r="E14">
        <v>2307</v>
      </c>
      <c r="F14">
        <v>2514</v>
      </c>
      <c r="G14">
        <v>3207</v>
      </c>
      <c r="H14" s="53">
        <v>2284</v>
      </c>
      <c r="I14" s="53">
        <v>2177</v>
      </c>
      <c r="J14" s="53">
        <v>2514</v>
      </c>
      <c r="K14" s="19">
        <f t="shared" si="0"/>
        <v>2506.3333333333335</v>
      </c>
    </row>
    <row r="15" spans="1:11" ht="12.75">
      <c r="A15" s="5" t="s">
        <v>14</v>
      </c>
      <c r="B15" s="10"/>
      <c r="C15" s="28">
        <v>2124</v>
      </c>
      <c r="D15" s="28">
        <v>2666</v>
      </c>
      <c r="E15">
        <v>2447</v>
      </c>
      <c r="F15">
        <v>2617</v>
      </c>
      <c r="G15">
        <v>3802</v>
      </c>
      <c r="H15" s="53">
        <v>2435</v>
      </c>
      <c r="I15" s="53">
        <v>2380</v>
      </c>
      <c r="J15" s="53">
        <v>2526</v>
      </c>
      <c r="K15" s="19">
        <f t="shared" si="0"/>
        <v>2724.5</v>
      </c>
    </row>
    <row r="16" spans="1:11" ht="12.75">
      <c r="A16" s="6"/>
      <c r="B16" s="7"/>
      <c r="K16" s="19"/>
    </row>
    <row r="17" spans="1:11" ht="12.75">
      <c r="A17" s="2" t="s">
        <v>15</v>
      </c>
      <c r="B17" s="11"/>
      <c r="C17" s="22">
        <f aca="true" t="shared" si="1" ref="C17:K17">SUM(C4:C16)</f>
        <v>30580</v>
      </c>
      <c r="D17" s="22">
        <f t="shared" si="1"/>
        <v>31657</v>
      </c>
      <c r="E17" s="22">
        <f t="shared" si="1"/>
        <v>32577</v>
      </c>
      <c r="F17" s="22">
        <f t="shared" si="1"/>
        <v>30072</v>
      </c>
      <c r="G17" s="22">
        <f t="shared" si="1"/>
        <v>35950</v>
      </c>
      <c r="H17" s="22">
        <f t="shared" si="1"/>
        <v>30763</v>
      </c>
      <c r="I17" s="22">
        <f t="shared" si="1"/>
        <v>30816</v>
      </c>
      <c r="J17" s="22">
        <f t="shared" si="1"/>
        <v>32013</v>
      </c>
      <c r="K17" s="40">
        <f t="shared" si="1"/>
        <v>31972.5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>
        <v>0</v>
      </c>
      <c r="G19">
        <v>1000</v>
      </c>
      <c r="H19" s="18">
        <v>0</v>
      </c>
      <c r="I19" s="18">
        <v>0</v>
      </c>
      <c r="J19" s="53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29433</v>
      </c>
      <c r="G20" s="53">
        <v>30180</v>
      </c>
      <c r="H20" s="53">
        <v>29932</v>
      </c>
      <c r="I20" s="53">
        <v>29241</v>
      </c>
      <c r="J20" s="53">
        <v>30405</v>
      </c>
      <c r="K20" s="31"/>
    </row>
    <row r="21" spans="1:11" ht="12.75">
      <c r="A21" s="3" t="s">
        <v>25</v>
      </c>
      <c r="B21" s="18"/>
      <c r="C21" s="18"/>
      <c r="D21" s="18"/>
      <c r="E21" s="18"/>
      <c r="F21">
        <v>199</v>
      </c>
      <c r="G21">
        <v>240</v>
      </c>
      <c r="H21" s="18">
        <v>184</v>
      </c>
      <c r="I21" s="18">
        <v>178</v>
      </c>
      <c r="J21" s="53">
        <v>209</v>
      </c>
      <c r="K21" s="31"/>
    </row>
    <row r="22" spans="1:11" ht="12.75">
      <c r="A22" s="3" t="s">
        <v>45</v>
      </c>
      <c r="B22" s="18"/>
      <c r="C22" s="18"/>
      <c r="D22" s="18"/>
      <c r="E22" s="18"/>
      <c r="F22">
        <v>150</v>
      </c>
      <c r="G22">
        <v>3200</v>
      </c>
      <c r="H22" s="18">
        <v>400</v>
      </c>
      <c r="I22" s="18">
        <v>350</v>
      </c>
      <c r="J22" s="53">
        <v>200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290</v>
      </c>
      <c r="G23">
        <f>G17-G19-G20-G21-G22</f>
        <v>1330</v>
      </c>
      <c r="H23">
        <f>H17-H19-H20-H21-H22</f>
        <v>247</v>
      </c>
      <c r="I23">
        <f>I17-I19-I20-I21-I22</f>
        <v>1047</v>
      </c>
      <c r="J23">
        <f>J17-J19-J20-J21-J22</f>
        <v>1199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0.009643522213354615</v>
      </c>
      <c r="G24" s="48">
        <f>G23/G17</f>
        <v>0.03699582753824757</v>
      </c>
      <c r="H24" s="48">
        <f>H23/H17</f>
        <v>0.008029125897994344</v>
      </c>
      <c r="I24" s="48">
        <f>I23/I17</f>
        <v>0.033975856697819315</v>
      </c>
      <c r="J24" s="48">
        <f>J23/J17</f>
        <v>0.03745353450160872</v>
      </c>
      <c r="K24" s="31"/>
    </row>
    <row r="25" spans="1:11" ht="12.75">
      <c r="A25" s="3" t="s">
        <v>26</v>
      </c>
      <c r="B25" s="18"/>
      <c r="C25" s="18"/>
      <c r="D25" s="18"/>
      <c r="E25" s="31"/>
      <c r="F25" s="52">
        <v>3007</v>
      </c>
      <c r="G25" s="52">
        <v>3595</v>
      </c>
      <c r="H25" s="31">
        <v>3076</v>
      </c>
      <c r="I25" s="31">
        <v>3082</v>
      </c>
      <c r="J25" s="31">
        <v>3083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-2368</v>
      </c>
      <c r="G26" s="28">
        <f>-G25+G21+G22+G23</f>
        <v>1175</v>
      </c>
      <c r="H26" s="28">
        <f>-H25+H21+H22+H23</f>
        <v>-2245</v>
      </c>
      <c r="I26" s="28">
        <f>-I25+I21+I22+I23</f>
        <v>-1507</v>
      </c>
      <c r="J26" s="28">
        <f>-J25+J21+J22+J23</f>
        <v>-1475</v>
      </c>
      <c r="K26" s="31"/>
    </row>
    <row r="27" ht="12.75">
      <c r="A27" s="3"/>
    </row>
    <row r="28" ht="12.75">
      <c r="F28" s="47" t="s">
        <v>89</v>
      </c>
    </row>
    <row r="29" spans="6:10" ht="12.75">
      <c r="F29" t="s">
        <v>92</v>
      </c>
      <c r="G29" t="s">
        <v>87</v>
      </c>
      <c r="J29">
        <v>300</v>
      </c>
    </row>
    <row r="30" spans="6:10" ht="12.75">
      <c r="F30" t="s">
        <v>91</v>
      </c>
      <c r="G30" t="s">
        <v>90</v>
      </c>
      <c r="J30">
        <v>300</v>
      </c>
    </row>
    <row r="31" spans="6:10" ht="12.75">
      <c r="F31" t="s">
        <v>93</v>
      </c>
      <c r="J31">
        <v>500</v>
      </c>
    </row>
    <row r="32" spans="6:10" ht="12.75">
      <c r="F32" t="s">
        <v>12</v>
      </c>
      <c r="G32" t="s">
        <v>94</v>
      </c>
      <c r="J32">
        <v>-900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62500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">
      <selection activeCell="K24" sqref="K24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2000</v>
      </c>
      <c r="D3" s="13">
        <v>2001</v>
      </c>
      <c r="E3" s="13">
        <v>2002</v>
      </c>
      <c r="F3" s="13">
        <v>2003</v>
      </c>
      <c r="G3" s="13">
        <v>2004</v>
      </c>
      <c r="H3" s="13">
        <v>2005</v>
      </c>
      <c r="I3" s="13">
        <v>2006</v>
      </c>
      <c r="J3" s="13">
        <v>2007</v>
      </c>
      <c r="K3" s="54" t="s">
        <v>95</v>
      </c>
    </row>
    <row r="4" spans="1:11" ht="12.75">
      <c r="A4" s="4" t="s">
        <v>3</v>
      </c>
      <c r="B4" s="9"/>
      <c r="C4" s="28">
        <v>2332</v>
      </c>
      <c r="D4">
        <v>2610</v>
      </c>
      <c r="E4">
        <v>2443</v>
      </c>
      <c r="F4">
        <v>2551</v>
      </c>
      <c r="G4" s="16">
        <v>3685</v>
      </c>
      <c r="H4" s="53">
        <v>2329</v>
      </c>
      <c r="I4" s="53">
        <v>2312</v>
      </c>
      <c r="J4" s="53">
        <v>2503</v>
      </c>
      <c r="K4" s="19">
        <f>SUM(D4:I4)/6</f>
        <v>2655</v>
      </c>
    </row>
    <row r="5" spans="1:11" ht="12.75">
      <c r="A5" s="5" t="s">
        <v>4</v>
      </c>
      <c r="B5" s="10"/>
      <c r="C5" s="28">
        <v>2095</v>
      </c>
      <c r="D5">
        <v>2174</v>
      </c>
      <c r="E5">
        <v>2180</v>
      </c>
      <c r="F5">
        <v>2735</v>
      </c>
      <c r="G5" s="18">
        <v>2310</v>
      </c>
      <c r="H5" s="53">
        <v>2093</v>
      </c>
      <c r="I5" s="53">
        <v>2166</v>
      </c>
      <c r="J5" s="53">
        <v>2230</v>
      </c>
      <c r="K5" s="19">
        <f aca="true" t="shared" si="0" ref="K5:K15">SUM(D5:I5)/6</f>
        <v>2276.3333333333335</v>
      </c>
    </row>
    <row r="6" spans="1:13" ht="12.75">
      <c r="A6" s="5" t="s">
        <v>5</v>
      </c>
      <c r="B6" s="10"/>
      <c r="C6" s="28">
        <v>2320</v>
      </c>
      <c r="D6">
        <v>2467</v>
      </c>
      <c r="E6">
        <v>2368</v>
      </c>
      <c r="F6">
        <v>2817</v>
      </c>
      <c r="G6" s="53">
        <v>2317</v>
      </c>
      <c r="H6" s="53">
        <v>2487</v>
      </c>
      <c r="I6" s="53">
        <v>2584</v>
      </c>
      <c r="J6" s="53">
        <v>2631</v>
      </c>
      <c r="K6" s="19">
        <f t="shared" si="0"/>
        <v>2506.6666666666665</v>
      </c>
      <c r="M6" s="28"/>
    </row>
    <row r="7" spans="1:13" ht="12.75">
      <c r="A7" s="5" t="s">
        <v>6</v>
      </c>
      <c r="B7" s="10"/>
      <c r="C7" s="28">
        <v>2632</v>
      </c>
      <c r="D7">
        <v>2568</v>
      </c>
      <c r="E7">
        <v>2459</v>
      </c>
      <c r="F7">
        <v>2995</v>
      </c>
      <c r="G7" s="53">
        <v>2556</v>
      </c>
      <c r="H7" s="53">
        <v>2598</v>
      </c>
      <c r="I7" s="53">
        <v>2591</v>
      </c>
      <c r="J7" s="53">
        <v>3370</v>
      </c>
      <c r="K7" s="19">
        <f t="shared" si="0"/>
        <v>2627.8333333333335</v>
      </c>
      <c r="M7" s="28"/>
    </row>
    <row r="8" spans="1:11" ht="12.75">
      <c r="A8" s="5" t="s">
        <v>7</v>
      </c>
      <c r="B8" s="10"/>
      <c r="C8" s="28">
        <v>3178</v>
      </c>
      <c r="D8">
        <v>3260</v>
      </c>
      <c r="E8">
        <v>2435</v>
      </c>
      <c r="F8">
        <v>2562</v>
      </c>
      <c r="G8" s="53">
        <v>2796</v>
      </c>
      <c r="H8" s="53">
        <v>2923</v>
      </c>
      <c r="I8" s="53">
        <v>3089</v>
      </c>
      <c r="J8" s="53">
        <v>3500</v>
      </c>
      <c r="K8" s="19">
        <f t="shared" si="0"/>
        <v>2844.1666666666665</v>
      </c>
    </row>
    <row r="9" spans="1:11" ht="12.75">
      <c r="A9" s="5" t="s">
        <v>8</v>
      </c>
      <c r="B9" s="10"/>
      <c r="C9" s="28">
        <v>2957</v>
      </c>
      <c r="D9">
        <v>2942</v>
      </c>
      <c r="E9">
        <v>2619</v>
      </c>
      <c r="F9">
        <v>2773</v>
      </c>
      <c r="G9" s="53">
        <v>2626</v>
      </c>
      <c r="H9" s="53">
        <v>2875</v>
      </c>
      <c r="I9" s="53">
        <v>3219</v>
      </c>
      <c r="J9" s="53">
        <v>2900</v>
      </c>
      <c r="K9" s="19">
        <f t="shared" si="0"/>
        <v>2842.3333333333335</v>
      </c>
    </row>
    <row r="10" spans="1:11" ht="12.75">
      <c r="A10" s="5" t="s">
        <v>9</v>
      </c>
      <c r="B10" s="10"/>
      <c r="C10" s="28">
        <v>2922</v>
      </c>
      <c r="D10">
        <v>3512</v>
      </c>
      <c r="E10">
        <v>2617</v>
      </c>
      <c r="F10">
        <v>3071</v>
      </c>
      <c r="G10" s="53">
        <v>2440</v>
      </c>
      <c r="H10" s="53">
        <v>3204</v>
      </c>
      <c r="I10" s="53">
        <v>3541</v>
      </c>
      <c r="J10" s="53">
        <v>2455</v>
      </c>
      <c r="K10" s="19">
        <f t="shared" si="0"/>
        <v>3064.1666666666665</v>
      </c>
    </row>
    <row r="11" spans="1:11" ht="12.75">
      <c r="A11" s="5" t="s">
        <v>10</v>
      </c>
      <c r="B11" s="10"/>
      <c r="C11" s="28">
        <v>2831</v>
      </c>
      <c r="D11">
        <v>3164</v>
      </c>
      <c r="E11">
        <v>2704</v>
      </c>
      <c r="F11">
        <v>3713</v>
      </c>
      <c r="G11" s="53">
        <v>2663</v>
      </c>
      <c r="H11" s="53">
        <v>2626</v>
      </c>
      <c r="I11" s="53">
        <v>2861</v>
      </c>
      <c r="J11" s="53">
        <v>3062</v>
      </c>
      <c r="K11" s="19">
        <f t="shared" si="0"/>
        <v>2955.1666666666665</v>
      </c>
    </row>
    <row r="12" spans="1:11" ht="12.75">
      <c r="A12" s="5" t="s">
        <v>11</v>
      </c>
      <c r="B12" s="10"/>
      <c r="C12" s="28">
        <v>2562</v>
      </c>
      <c r="D12">
        <v>2426</v>
      </c>
      <c r="E12">
        <v>2602</v>
      </c>
      <c r="F12">
        <v>2811</v>
      </c>
      <c r="G12" s="53">
        <v>2335</v>
      </c>
      <c r="H12" s="53">
        <v>2613</v>
      </c>
      <c r="I12" s="53">
        <v>2878</v>
      </c>
      <c r="J12" s="53">
        <v>2857</v>
      </c>
      <c r="K12" s="19">
        <f t="shared" si="0"/>
        <v>2610.8333333333335</v>
      </c>
    </row>
    <row r="13" spans="1:11" ht="12.75">
      <c r="A13" s="5" t="s">
        <v>12</v>
      </c>
      <c r="B13" s="10"/>
      <c r="C13" s="28">
        <v>2613</v>
      </c>
      <c r="D13">
        <v>2700</v>
      </c>
      <c r="E13">
        <v>2514</v>
      </c>
      <c r="F13">
        <v>2913</v>
      </c>
      <c r="G13" s="53">
        <v>2316</v>
      </c>
      <c r="H13" s="53">
        <v>2511</v>
      </c>
      <c r="I13" s="53">
        <v>1732</v>
      </c>
      <c r="J13" s="53">
        <v>2600</v>
      </c>
      <c r="K13" s="19">
        <f t="shared" si="0"/>
        <v>2447.6666666666665</v>
      </c>
    </row>
    <row r="14" spans="1:11" ht="12.75">
      <c r="A14" s="5" t="s">
        <v>13</v>
      </c>
      <c r="B14" s="10"/>
      <c r="C14" s="28">
        <v>2549</v>
      </c>
      <c r="D14">
        <v>2307</v>
      </c>
      <c r="E14">
        <v>2514</v>
      </c>
      <c r="F14">
        <v>3207</v>
      </c>
      <c r="G14" s="53">
        <v>2284</v>
      </c>
      <c r="H14" s="53">
        <v>2177</v>
      </c>
      <c r="I14" s="53">
        <v>2514</v>
      </c>
      <c r="J14" s="53">
        <v>2600</v>
      </c>
      <c r="K14" s="19">
        <f t="shared" si="0"/>
        <v>2500.5</v>
      </c>
    </row>
    <row r="15" spans="1:11" ht="12.75">
      <c r="A15" s="5" t="s">
        <v>14</v>
      </c>
      <c r="B15" s="10"/>
      <c r="C15" s="28">
        <v>2666</v>
      </c>
      <c r="D15">
        <v>2447</v>
      </c>
      <c r="E15">
        <v>2617</v>
      </c>
      <c r="F15">
        <v>3802</v>
      </c>
      <c r="G15" s="53">
        <v>2435</v>
      </c>
      <c r="H15" s="53">
        <v>2380</v>
      </c>
      <c r="I15" s="53">
        <v>2526</v>
      </c>
      <c r="J15" s="53">
        <v>2848</v>
      </c>
      <c r="K15" s="19">
        <f t="shared" si="0"/>
        <v>2701.1666666666665</v>
      </c>
    </row>
    <row r="16" spans="1:11" ht="12.75">
      <c r="A16" s="6"/>
      <c r="B16" s="7"/>
      <c r="K16" s="19"/>
    </row>
    <row r="17" spans="1:11" ht="12.75">
      <c r="A17" s="2" t="s">
        <v>15</v>
      </c>
      <c r="B17" s="11"/>
      <c r="C17" s="51">
        <f aca="true" t="shared" si="1" ref="C17:K17">SUM(C4:C16)</f>
        <v>31657</v>
      </c>
      <c r="D17" s="22">
        <f t="shared" si="1"/>
        <v>32577</v>
      </c>
      <c r="E17" s="22">
        <f t="shared" si="1"/>
        <v>30072</v>
      </c>
      <c r="F17" s="22">
        <f t="shared" si="1"/>
        <v>35950</v>
      </c>
      <c r="G17" s="22">
        <f t="shared" si="1"/>
        <v>30763</v>
      </c>
      <c r="H17" s="22">
        <f t="shared" si="1"/>
        <v>30816</v>
      </c>
      <c r="I17" s="22">
        <f t="shared" si="1"/>
        <v>32013</v>
      </c>
      <c r="J17" s="11">
        <f>SUM(J4:J15)</f>
        <v>33556</v>
      </c>
      <c r="K17" s="40">
        <f t="shared" si="1"/>
        <v>32031.833333333336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>
        <v>1000</v>
      </c>
      <c r="G19" s="18">
        <v>0</v>
      </c>
      <c r="H19" s="18">
        <v>0</v>
      </c>
      <c r="I19" s="53">
        <v>0</v>
      </c>
      <c r="J19" s="53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30180</v>
      </c>
      <c r="G20" s="53">
        <v>29932</v>
      </c>
      <c r="H20" s="53">
        <v>29241</v>
      </c>
      <c r="I20" s="53">
        <v>30405</v>
      </c>
      <c r="J20" s="53">
        <v>30524</v>
      </c>
      <c r="K20" s="31"/>
    </row>
    <row r="21" spans="1:11" ht="12.75">
      <c r="A21" s="3" t="s">
        <v>25</v>
      </c>
      <c r="B21" s="18"/>
      <c r="C21" s="18"/>
      <c r="D21" s="18"/>
      <c r="E21" s="18"/>
      <c r="F21">
        <v>240</v>
      </c>
      <c r="G21" s="18">
        <v>184</v>
      </c>
      <c r="H21" s="18">
        <v>178</v>
      </c>
      <c r="I21" s="53">
        <v>209</v>
      </c>
      <c r="J21" s="53">
        <v>186</v>
      </c>
      <c r="K21" s="31"/>
    </row>
    <row r="22" spans="1:11" ht="12.75">
      <c r="A22" s="3" t="s">
        <v>45</v>
      </c>
      <c r="B22" s="18"/>
      <c r="C22" s="18"/>
      <c r="D22" s="18"/>
      <c r="E22" s="18"/>
      <c r="F22">
        <v>3200</v>
      </c>
      <c r="G22" s="18">
        <v>400</v>
      </c>
      <c r="H22" s="18">
        <v>350</v>
      </c>
      <c r="I22" s="53">
        <v>200</v>
      </c>
      <c r="J22" s="53">
        <v>1050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1330</v>
      </c>
      <c r="G23">
        <f>G17-G19-G20-G21-G22</f>
        <v>247</v>
      </c>
      <c r="H23">
        <f>H17-H19-H20-H21-H22</f>
        <v>1047</v>
      </c>
      <c r="I23">
        <f>I17-I19-I20-I21-I22</f>
        <v>1199</v>
      </c>
      <c r="J23">
        <f>J17-J19-J20-J21-J22</f>
        <v>1796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0.03699582753824757</v>
      </c>
      <c r="G24" s="48">
        <f>G23/G17</f>
        <v>0.008029125897994344</v>
      </c>
      <c r="H24" s="48">
        <f>H23/H17</f>
        <v>0.033975856697819315</v>
      </c>
      <c r="I24" s="48">
        <f>I23/I17</f>
        <v>0.03745353450160872</v>
      </c>
      <c r="J24" s="48">
        <f>J23/J17</f>
        <v>0.053522469901060916</v>
      </c>
      <c r="K24" s="31"/>
    </row>
    <row r="25" spans="1:11" ht="12.75">
      <c r="A25" s="3" t="s">
        <v>26</v>
      </c>
      <c r="B25" s="18"/>
      <c r="C25" s="18"/>
      <c r="D25" s="18"/>
      <c r="E25" s="31"/>
      <c r="F25" s="52">
        <v>3595</v>
      </c>
      <c r="G25" s="31">
        <v>3076</v>
      </c>
      <c r="H25" s="31">
        <v>3082</v>
      </c>
      <c r="I25">
        <v>3201</v>
      </c>
      <c r="J25">
        <v>3356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1175</v>
      </c>
      <c r="G26" s="28">
        <f>-G25+G21+G22+G23</f>
        <v>-2245</v>
      </c>
      <c r="H26" s="28">
        <f>-H25+H21+H22+H23</f>
        <v>-1507</v>
      </c>
      <c r="I26" s="28">
        <f>-I25+I21+I22+I23</f>
        <v>-1593</v>
      </c>
      <c r="J26" s="28">
        <f>-J25+J21+J22+J23</f>
        <v>-324</v>
      </c>
      <c r="K26" s="31"/>
    </row>
    <row r="27" ht="12.75">
      <c r="A27" s="3"/>
    </row>
    <row r="28" ht="12.75">
      <c r="F28" s="47" t="s">
        <v>96</v>
      </c>
    </row>
    <row r="29" spans="6:10" ht="12.75">
      <c r="F29" t="s">
        <v>97</v>
      </c>
      <c r="I29" t="s">
        <v>98</v>
      </c>
      <c r="J29">
        <v>150</v>
      </c>
    </row>
    <row r="30" spans="6:10" ht="12.75">
      <c r="F30" t="s">
        <v>99</v>
      </c>
      <c r="I30" t="s">
        <v>100</v>
      </c>
      <c r="J30">
        <v>200</v>
      </c>
    </row>
    <row r="31" spans="6:10" ht="12.75">
      <c r="F31" t="s">
        <v>101</v>
      </c>
      <c r="I31" t="s">
        <v>100</v>
      </c>
      <c r="J31">
        <v>200</v>
      </c>
    </row>
    <row r="32" spans="6:10" ht="12.75">
      <c r="F32" t="s">
        <v>104</v>
      </c>
      <c r="I32" t="s">
        <v>105</v>
      </c>
      <c r="J32">
        <v>300</v>
      </c>
    </row>
    <row r="33" spans="6:10" ht="12.75">
      <c r="F33" t="s">
        <v>102</v>
      </c>
      <c r="I33" t="s">
        <v>103</v>
      </c>
      <c r="J33">
        <v>200</v>
      </c>
    </row>
    <row r="35" spans="1:10" ht="12.75">
      <c r="A35" s="3" t="s">
        <v>16</v>
      </c>
      <c r="C35">
        <v>5000</v>
      </c>
      <c r="D35">
        <v>5000</v>
      </c>
      <c r="E35">
        <v>5000</v>
      </c>
      <c r="F35" s="24">
        <v>5000</v>
      </c>
      <c r="G35" s="24">
        <v>75000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20" sqref="K20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54" t="s">
        <v>106</v>
      </c>
    </row>
    <row r="4" spans="1:11" ht="12.75">
      <c r="A4" s="4" t="s">
        <v>3</v>
      </c>
      <c r="B4" s="9"/>
      <c r="C4">
        <v>2610</v>
      </c>
      <c r="D4">
        <v>2443</v>
      </c>
      <c r="E4">
        <v>2551</v>
      </c>
      <c r="F4" s="16">
        <v>3685</v>
      </c>
      <c r="G4" s="53">
        <v>2329</v>
      </c>
      <c r="H4" s="53">
        <v>2312</v>
      </c>
      <c r="I4" s="53">
        <v>2503</v>
      </c>
      <c r="J4" s="53">
        <v>2799</v>
      </c>
      <c r="K4" s="19">
        <f>SUM(E4:I4)/5</f>
        <v>2676</v>
      </c>
    </row>
    <row r="5" spans="1:11" ht="12.75">
      <c r="A5" s="5" t="s">
        <v>4</v>
      </c>
      <c r="B5" s="10"/>
      <c r="C5">
        <v>2174</v>
      </c>
      <c r="D5">
        <v>2180</v>
      </c>
      <c r="E5">
        <v>2735</v>
      </c>
      <c r="F5" s="18">
        <v>2310</v>
      </c>
      <c r="G5" s="53">
        <v>2093</v>
      </c>
      <c r="H5" s="53">
        <v>2166</v>
      </c>
      <c r="I5" s="53">
        <v>2230</v>
      </c>
      <c r="J5" s="53">
        <v>2239</v>
      </c>
      <c r="K5" s="19">
        <f aca="true" t="shared" si="0" ref="K5:K15">SUM(E5:I5)/5</f>
        <v>2306.8</v>
      </c>
    </row>
    <row r="6" spans="1:13" ht="12.75">
      <c r="A6" s="5" t="s">
        <v>5</v>
      </c>
      <c r="B6" s="10"/>
      <c r="C6">
        <v>2467</v>
      </c>
      <c r="D6">
        <v>2368</v>
      </c>
      <c r="E6">
        <v>2817</v>
      </c>
      <c r="F6" s="53">
        <v>2317</v>
      </c>
      <c r="G6" s="53">
        <v>2487</v>
      </c>
      <c r="H6" s="53">
        <v>2584</v>
      </c>
      <c r="I6" s="53">
        <v>2631</v>
      </c>
      <c r="J6" s="53">
        <v>2522</v>
      </c>
      <c r="K6" s="19">
        <f t="shared" si="0"/>
        <v>2567.2</v>
      </c>
      <c r="M6" s="28"/>
    </row>
    <row r="7" spans="1:13" ht="12.75">
      <c r="A7" s="5" t="s">
        <v>6</v>
      </c>
      <c r="B7" s="10"/>
      <c r="C7">
        <v>2568</v>
      </c>
      <c r="D7">
        <v>2459</v>
      </c>
      <c r="E7">
        <v>2995</v>
      </c>
      <c r="F7" s="53">
        <v>2556</v>
      </c>
      <c r="G7" s="53">
        <v>2598</v>
      </c>
      <c r="H7" s="53">
        <v>2591</v>
      </c>
      <c r="I7" s="53">
        <v>3370</v>
      </c>
      <c r="J7" s="53">
        <v>2655</v>
      </c>
      <c r="K7" s="19">
        <f t="shared" si="0"/>
        <v>2822</v>
      </c>
      <c r="M7" s="28"/>
    </row>
    <row r="8" spans="1:11" ht="12.75">
      <c r="A8" s="5" t="s">
        <v>7</v>
      </c>
      <c r="B8" s="10"/>
      <c r="C8">
        <v>3260</v>
      </c>
      <c r="D8">
        <v>2435</v>
      </c>
      <c r="E8">
        <v>2562</v>
      </c>
      <c r="F8" s="53">
        <v>2796</v>
      </c>
      <c r="G8" s="53">
        <v>2923</v>
      </c>
      <c r="H8" s="53">
        <v>3089</v>
      </c>
      <c r="I8" s="53">
        <v>3500</v>
      </c>
      <c r="J8" s="53">
        <v>3462</v>
      </c>
      <c r="K8" s="19">
        <f t="shared" si="0"/>
        <v>2974</v>
      </c>
    </row>
    <row r="9" spans="1:11" ht="12.75">
      <c r="A9" s="5" t="s">
        <v>8</v>
      </c>
      <c r="B9" s="10"/>
      <c r="C9">
        <v>2942</v>
      </c>
      <c r="D9">
        <v>2619</v>
      </c>
      <c r="E9">
        <v>2773</v>
      </c>
      <c r="F9" s="53">
        <v>2626</v>
      </c>
      <c r="G9" s="53">
        <v>2875</v>
      </c>
      <c r="H9" s="53">
        <v>3219</v>
      </c>
      <c r="I9" s="53">
        <v>2900</v>
      </c>
      <c r="J9" s="53">
        <v>3566</v>
      </c>
      <c r="K9" s="19">
        <f t="shared" si="0"/>
        <v>2878.6</v>
      </c>
    </row>
    <row r="10" spans="1:11" ht="12.75">
      <c r="A10" s="5" t="s">
        <v>9</v>
      </c>
      <c r="B10" s="10"/>
      <c r="C10">
        <v>3512</v>
      </c>
      <c r="D10">
        <v>2617</v>
      </c>
      <c r="E10">
        <v>3071</v>
      </c>
      <c r="F10" s="53">
        <v>2440</v>
      </c>
      <c r="G10" s="53">
        <v>3204</v>
      </c>
      <c r="H10" s="53">
        <v>3541</v>
      </c>
      <c r="I10" s="53">
        <v>2455</v>
      </c>
      <c r="J10" s="53">
        <v>3418</v>
      </c>
      <c r="K10" s="19">
        <f t="shared" si="0"/>
        <v>2942.2</v>
      </c>
    </row>
    <row r="11" spans="1:11" ht="12.75">
      <c r="A11" s="5" t="s">
        <v>10</v>
      </c>
      <c r="B11" s="10"/>
      <c r="C11">
        <v>3164</v>
      </c>
      <c r="D11">
        <v>2704</v>
      </c>
      <c r="E11">
        <v>3713</v>
      </c>
      <c r="F11" s="53">
        <v>2663</v>
      </c>
      <c r="G11" s="53">
        <v>2626</v>
      </c>
      <c r="H11" s="53">
        <v>2861</v>
      </c>
      <c r="I11" s="53">
        <v>3062</v>
      </c>
      <c r="J11" s="53">
        <v>2854</v>
      </c>
      <c r="K11" s="19">
        <f t="shared" si="0"/>
        <v>2985</v>
      </c>
    </row>
    <row r="12" spans="1:11" ht="12.75">
      <c r="A12" s="5" t="s">
        <v>11</v>
      </c>
      <c r="B12" s="10"/>
      <c r="C12">
        <v>2426</v>
      </c>
      <c r="D12">
        <v>2602</v>
      </c>
      <c r="E12">
        <v>2811</v>
      </c>
      <c r="F12" s="53">
        <v>2335</v>
      </c>
      <c r="G12" s="53">
        <v>2613</v>
      </c>
      <c r="H12" s="53">
        <v>2878</v>
      </c>
      <c r="I12" s="53">
        <v>2857</v>
      </c>
      <c r="J12" s="53">
        <v>2590</v>
      </c>
      <c r="K12" s="19">
        <f t="shared" si="0"/>
        <v>2698.8</v>
      </c>
    </row>
    <row r="13" spans="1:11" ht="12.75">
      <c r="A13" s="5" t="s">
        <v>12</v>
      </c>
      <c r="B13" s="10"/>
      <c r="C13">
        <v>2700</v>
      </c>
      <c r="D13">
        <v>2514</v>
      </c>
      <c r="E13">
        <v>2913</v>
      </c>
      <c r="F13" s="53">
        <v>2316</v>
      </c>
      <c r="G13" s="53">
        <v>2511</v>
      </c>
      <c r="H13" s="53">
        <v>1732</v>
      </c>
      <c r="I13" s="53">
        <v>2600</v>
      </c>
      <c r="J13" s="53">
        <v>2521</v>
      </c>
      <c r="K13" s="19">
        <f t="shared" si="0"/>
        <v>2414.4</v>
      </c>
    </row>
    <row r="14" spans="1:11" ht="12.75">
      <c r="A14" s="5" t="s">
        <v>13</v>
      </c>
      <c r="B14" s="10"/>
      <c r="C14">
        <v>2307</v>
      </c>
      <c r="D14">
        <v>2514</v>
      </c>
      <c r="E14">
        <v>3207</v>
      </c>
      <c r="F14" s="53">
        <v>2284</v>
      </c>
      <c r="G14" s="53">
        <v>2177</v>
      </c>
      <c r="H14" s="53">
        <v>2514</v>
      </c>
      <c r="I14" s="53">
        <v>2600</v>
      </c>
      <c r="J14" s="53">
        <v>2388</v>
      </c>
      <c r="K14" s="19">
        <f t="shared" si="0"/>
        <v>2556.4</v>
      </c>
    </row>
    <row r="15" spans="1:11" ht="12.75">
      <c r="A15" s="5" t="s">
        <v>14</v>
      </c>
      <c r="B15" s="10"/>
      <c r="C15">
        <v>2447</v>
      </c>
      <c r="D15">
        <v>2617</v>
      </c>
      <c r="E15">
        <v>3802</v>
      </c>
      <c r="F15" s="53">
        <v>2435</v>
      </c>
      <c r="G15" s="53">
        <v>2380</v>
      </c>
      <c r="H15" s="53">
        <v>2526</v>
      </c>
      <c r="I15" s="53">
        <v>2848</v>
      </c>
      <c r="J15" s="53">
        <v>2593</v>
      </c>
      <c r="K15" s="19">
        <f t="shared" si="0"/>
        <v>2798.2</v>
      </c>
    </row>
    <row r="16" spans="1:11" ht="12.75">
      <c r="A16" s="6"/>
      <c r="B16" s="7"/>
      <c r="K16" s="19"/>
    </row>
    <row r="17" spans="1:11" ht="12.75">
      <c r="A17" s="2" t="s">
        <v>15</v>
      </c>
      <c r="B17" s="11"/>
      <c r="C17" s="22">
        <f aca="true" t="shared" si="1" ref="C17:H17">SUM(C4:C16)</f>
        <v>32577</v>
      </c>
      <c r="D17" s="22">
        <f t="shared" si="1"/>
        <v>30072</v>
      </c>
      <c r="E17" s="22">
        <f t="shared" si="1"/>
        <v>35950</v>
      </c>
      <c r="F17" s="22">
        <f t="shared" si="1"/>
        <v>30763</v>
      </c>
      <c r="G17" s="22">
        <f t="shared" si="1"/>
        <v>30816</v>
      </c>
      <c r="H17" s="22">
        <f t="shared" si="1"/>
        <v>32013</v>
      </c>
      <c r="I17" s="11">
        <f>SUM(I4:I15)</f>
        <v>33556</v>
      </c>
      <c r="J17" s="11">
        <f>SUM(J4:J15)</f>
        <v>33607</v>
      </c>
      <c r="K17" s="23">
        <f>SUM(K4:K15)</f>
        <v>32619.600000000002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>
        <v>0</v>
      </c>
      <c r="G19" s="18">
        <v>0</v>
      </c>
      <c r="H19" s="53">
        <v>0</v>
      </c>
      <c r="I19" s="53">
        <v>0</v>
      </c>
      <c r="J19" s="53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29932</v>
      </c>
      <c r="G20" s="53">
        <v>29241</v>
      </c>
      <c r="H20" s="53">
        <v>30405</v>
      </c>
      <c r="I20" s="53">
        <v>30524</v>
      </c>
      <c r="J20" s="53">
        <v>28343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>
        <v>184</v>
      </c>
      <c r="G21" s="18">
        <v>178</v>
      </c>
      <c r="H21" s="53">
        <v>209</v>
      </c>
      <c r="I21" s="53">
        <v>186</v>
      </c>
      <c r="J21" s="53">
        <v>180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>
        <v>400</v>
      </c>
      <c r="G22" s="18">
        <v>350</v>
      </c>
      <c r="H22" s="53">
        <v>200</v>
      </c>
      <c r="I22" s="53">
        <v>1050</v>
      </c>
      <c r="J22" s="53">
        <v>100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247</v>
      </c>
      <c r="G23">
        <f>G17-G19-G20-G21-G22</f>
        <v>1047</v>
      </c>
      <c r="H23">
        <f>H17-H19-H20-H21-H22</f>
        <v>1199</v>
      </c>
      <c r="I23">
        <f>I17-I19-I20-I21-I22</f>
        <v>1796</v>
      </c>
      <c r="J23">
        <f>J17-J19-J20-J21-J22</f>
        <v>4984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0.008029125897994344</v>
      </c>
      <c r="G24" s="48">
        <f>G23/G17</f>
        <v>0.033975856697819315</v>
      </c>
      <c r="H24" s="48">
        <f>H23/H17</f>
        <v>0.03745353450160872</v>
      </c>
      <c r="I24" s="48">
        <f>I23/I17</f>
        <v>0.053522469901060916</v>
      </c>
      <c r="J24" s="48">
        <f>J23/J17</f>
        <v>0.14830243699229329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3076</v>
      </c>
      <c r="G25" s="31">
        <v>3082</v>
      </c>
      <c r="H25">
        <v>3201</v>
      </c>
      <c r="I25">
        <v>3356</v>
      </c>
      <c r="J25">
        <v>3357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-2245</v>
      </c>
      <c r="G26" s="28">
        <f>-G25+G21+G22+G23</f>
        <v>-1507</v>
      </c>
      <c r="H26" s="28">
        <f>-H25+H21+H22+H23</f>
        <v>-1593</v>
      </c>
      <c r="I26" s="28">
        <f>-I25+I21+I22+I23</f>
        <v>-324</v>
      </c>
      <c r="J26" s="28">
        <f>-J25+J21+J22+J23</f>
        <v>1907</v>
      </c>
      <c r="K26" s="31"/>
    </row>
    <row r="27" ht="12.75">
      <c r="A27" s="3"/>
    </row>
    <row r="28" ht="12.75">
      <c r="F28" s="47" t="s">
        <v>107</v>
      </c>
    </row>
    <row r="29" spans="6:10" ht="12.75">
      <c r="F29" t="s">
        <v>101</v>
      </c>
      <c r="I29" t="s">
        <v>98</v>
      </c>
      <c r="J29">
        <v>25</v>
      </c>
    </row>
    <row r="30" spans="6:10" ht="12.75">
      <c r="F30" t="s">
        <v>108</v>
      </c>
      <c r="I30" t="s">
        <v>109</v>
      </c>
      <c r="J30">
        <v>50</v>
      </c>
    </row>
    <row r="31" spans="6:10" ht="12.75">
      <c r="F31" t="s">
        <v>110</v>
      </c>
      <c r="I31" t="s">
        <v>111</v>
      </c>
      <c r="J31">
        <v>25</v>
      </c>
    </row>
    <row r="35" spans="1:10" ht="12.75">
      <c r="A35" s="3" t="s">
        <v>16</v>
      </c>
      <c r="C35">
        <v>5000</v>
      </c>
      <c r="D35">
        <v>5000</v>
      </c>
      <c r="E35" s="24">
        <v>5000</v>
      </c>
      <c r="F35" s="24">
        <v>75000</v>
      </c>
      <c r="G35" s="24">
        <v>62500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3">
      <selection activeCell="K33" sqref="K33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2002</v>
      </c>
      <c r="D3" s="13">
        <v>2003</v>
      </c>
      <c r="E3" s="13">
        <v>2004</v>
      </c>
      <c r="F3" s="13">
        <v>2005</v>
      </c>
      <c r="G3" s="13">
        <v>2006</v>
      </c>
      <c r="H3" s="13">
        <v>2007</v>
      </c>
      <c r="I3" s="13">
        <v>2008</v>
      </c>
      <c r="J3" s="13">
        <v>2009</v>
      </c>
      <c r="K3" s="54" t="s">
        <v>112</v>
      </c>
    </row>
    <row r="4" spans="1:11" ht="12.75">
      <c r="A4" s="4" t="s">
        <v>3</v>
      </c>
      <c r="B4" s="9"/>
      <c r="C4">
        <v>2443</v>
      </c>
      <c r="D4">
        <v>2551</v>
      </c>
      <c r="E4" s="16">
        <v>3685</v>
      </c>
      <c r="F4" s="53">
        <v>2329</v>
      </c>
      <c r="G4" s="53">
        <v>2312</v>
      </c>
      <c r="H4" s="53">
        <v>2503</v>
      </c>
      <c r="I4" s="53">
        <v>2799</v>
      </c>
      <c r="J4" s="53">
        <v>2504</v>
      </c>
      <c r="K4" s="19">
        <f>SUM(E4:I4)/5</f>
        <v>2725.6</v>
      </c>
    </row>
    <row r="5" spans="1:11" ht="12.75">
      <c r="A5" s="5" t="s">
        <v>4</v>
      </c>
      <c r="B5" s="10"/>
      <c r="C5">
        <v>2180</v>
      </c>
      <c r="D5">
        <v>2735</v>
      </c>
      <c r="E5" s="18">
        <v>2310</v>
      </c>
      <c r="F5" s="53">
        <v>2093</v>
      </c>
      <c r="G5" s="53">
        <v>2166</v>
      </c>
      <c r="H5" s="53">
        <v>2230</v>
      </c>
      <c r="I5" s="53">
        <v>2239</v>
      </c>
      <c r="J5" s="53">
        <v>2284</v>
      </c>
      <c r="K5" s="19">
        <f aca="true" t="shared" si="0" ref="K5:K15">SUM(E5:I5)/5</f>
        <v>2207.6</v>
      </c>
    </row>
    <row r="6" spans="1:13" ht="12.75">
      <c r="A6" s="5" t="s">
        <v>5</v>
      </c>
      <c r="B6" s="10"/>
      <c r="C6">
        <v>2368</v>
      </c>
      <c r="D6">
        <v>2817</v>
      </c>
      <c r="E6" s="53">
        <v>2317</v>
      </c>
      <c r="F6" s="53">
        <v>2487</v>
      </c>
      <c r="G6" s="53">
        <v>2584</v>
      </c>
      <c r="H6" s="53">
        <v>2631</v>
      </c>
      <c r="I6" s="53">
        <v>2522</v>
      </c>
      <c r="J6" s="53">
        <v>2570</v>
      </c>
      <c r="K6" s="19">
        <f t="shared" si="0"/>
        <v>2508.2</v>
      </c>
      <c r="M6" s="28"/>
    </row>
    <row r="7" spans="1:13" ht="12.75">
      <c r="A7" s="5" t="s">
        <v>6</v>
      </c>
      <c r="B7" s="10"/>
      <c r="C7">
        <v>2459</v>
      </c>
      <c r="D7">
        <v>2995</v>
      </c>
      <c r="E7" s="53">
        <v>2556</v>
      </c>
      <c r="F7" s="53">
        <v>2598</v>
      </c>
      <c r="G7" s="53">
        <v>2591</v>
      </c>
      <c r="H7" s="53">
        <v>3370</v>
      </c>
      <c r="I7" s="53">
        <v>2655</v>
      </c>
      <c r="J7" s="53">
        <v>3126</v>
      </c>
      <c r="K7" s="19">
        <f t="shared" si="0"/>
        <v>2754</v>
      </c>
      <c r="M7" s="28"/>
    </row>
    <row r="8" spans="1:11" ht="12.75">
      <c r="A8" s="5" t="s">
        <v>7</v>
      </c>
      <c r="B8" s="10"/>
      <c r="C8">
        <v>2435</v>
      </c>
      <c r="D8">
        <v>2562</v>
      </c>
      <c r="E8" s="53">
        <v>2796</v>
      </c>
      <c r="F8" s="53">
        <v>2923</v>
      </c>
      <c r="G8" s="53">
        <v>3089</v>
      </c>
      <c r="H8" s="53">
        <v>3500</v>
      </c>
      <c r="I8" s="53">
        <v>3462</v>
      </c>
      <c r="J8" s="53">
        <v>2990</v>
      </c>
      <c r="K8" s="19">
        <f t="shared" si="0"/>
        <v>3154</v>
      </c>
    </row>
    <row r="9" spans="1:11" ht="12.75">
      <c r="A9" s="5" t="s">
        <v>8</v>
      </c>
      <c r="B9" s="10"/>
      <c r="C9">
        <v>2619</v>
      </c>
      <c r="D9">
        <v>2773</v>
      </c>
      <c r="E9" s="53">
        <v>2626</v>
      </c>
      <c r="F9" s="53">
        <v>2875</v>
      </c>
      <c r="G9" s="53">
        <v>3219</v>
      </c>
      <c r="H9" s="53">
        <v>2900</v>
      </c>
      <c r="I9" s="53">
        <v>3566</v>
      </c>
      <c r="J9" s="53">
        <v>3089</v>
      </c>
      <c r="K9" s="19">
        <f t="shared" si="0"/>
        <v>3037.2</v>
      </c>
    </row>
    <row r="10" spans="1:11" ht="12.75">
      <c r="A10" s="5" t="s">
        <v>9</v>
      </c>
      <c r="B10" s="10"/>
      <c r="C10">
        <v>2617</v>
      </c>
      <c r="D10">
        <v>3071</v>
      </c>
      <c r="E10" s="53">
        <v>2440</v>
      </c>
      <c r="F10" s="53">
        <v>3204</v>
      </c>
      <c r="G10" s="53">
        <v>3541</v>
      </c>
      <c r="H10" s="53">
        <v>2455</v>
      </c>
      <c r="I10" s="53">
        <v>3418</v>
      </c>
      <c r="J10" s="53">
        <v>3171</v>
      </c>
      <c r="K10" s="19">
        <f t="shared" si="0"/>
        <v>3011.6</v>
      </c>
    </row>
    <row r="11" spans="1:11" ht="12.75">
      <c r="A11" s="5" t="s">
        <v>10</v>
      </c>
      <c r="B11" s="10"/>
      <c r="C11">
        <v>2704</v>
      </c>
      <c r="D11">
        <v>3713</v>
      </c>
      <c r="E11" s="53">
        <v>2663</v>
      </c>
      <c r="F11" s="53">
        <v>2626</v>
      </c>
      <c r="G11" s="53">
        <v>2861</v>
      </c>
      <c r="H11" s="53">
        <v>3062</v>
      </c>
      <c r="I11" s="53">
        <v>2854</v>
      </c>
      <c r="J11" s="53">
        <v>3184</v>
      </c>
      <c r="K11" s="19">
        <f t="shared" si="0"/>
        <v>2813.2</v>
      </c>
    </row>
    <row r="12" spans="1:11" ht="12.75">
      <c r="A12" s="5" t="s">
        <v>11</v>
      </c>
      <c r="B12" s="10"/>
      <c r="C12">
        <v>2602</v>
      </c>
      <c r="D12">
        <v>2811</v>
      </c>
      <c r="E12" s="53">
        <v>2335</v>
      </c>
      <c r="F12" s="53">
        <v>2613</v>
      </c>
      <c r="G12" s="53">
        <v>2878</v>
      </c>
      <c r="H12" s="53">
        <v>2857</v>
      </c>
      <c r="I12" s="53">
        <v>2590</v>
      </c>
      <c r="J12" s="53">
        <v>2816</v>
      </c>
      <c r="K12" s="19">
        <f t="shared" si="0"/>
        <v>2654.6</v>
      </c>
    </row>
    <row r="13" spans="1:11" ht="12.75">
      <c r="A13" s="5" t="s">
        <v>12</v>
      </c>
      <c r="B13" s="10"/>
      <c r="C13">
        <v>2514</v>
      </c>
      <c r="D13">
        <v>2913</v>
      </c>
      <c r="E13" s="53">
        <v>2316</v>
      </c>
      <c r="F13" s="53">
        <v>2511</v>
      </c>
      <c r="G13" s="53">
        <v>1732</v>
      </c>
      <c r="H13" s="53">
        <v>2600</v>
      </c>
      <c r="I13" s="53">
        <v>2521</v>
      </c>
      <c r="J13" s="53">
        <v>2727</v>
      </c>
      <c r="K13" s="19">
        <f t="shared" si="0"/>
        <v>2336</v>
      </c>
    </row>
    <row r="14" spans="1:11" ht="12.75">
      <c r="A14" s="5" t="s">
        <v>13</v>
      </c>
      <c r="B14" s="10"/>
      <c r="C14">
        <v>2514</v>
      </c>
      <c r="D14">
        <v>3207</v>
      </c>
      <c r="E14" s="53">
        <v>2284</v>
      </c>
      <c r="F14" s="53">
        <v>2177</v>
      </c>
      <c r="G14" s="53">
        <v>2514</v>
      </c>
      <c r="H14" s="53">
        <v>2600</v>
      </c>
      <c r="I14" s="53">
        <v>2388</v>
      </c>
      <c r="J14" s="53">
        <v>2669</v>
      </c>
      <c r="K14" s="19">
        <f t="shared" si="0"/>
        <v>2392.6</v>
      </c>
    </row>
    <row r="15" spans="1:11" ht="12.75">
      <c r="A15" s="5" t="s">
        <v>14</v>
      </c>
      <c r="B15" s="10"/>
      <c r="C15">
        <v>2617</v>
      </c>
      <c r="D15">
        <v>3802</v>
      </c>
      <c r="E15" s="53">
        <v>2435</v>
      </c>
      <c r="F15" s="53">
        <v>2380</v>
      </c>
      <c r="G15" s="53">
        <v>2526</v>
      </c>
      <c r="H15" s="53">
        <v>2848</v>
      </c>
      <c r="I15" s="53">
        <v>2593</v>
      </c>
      <c r="J15" s="53">
        <v>2824</v>
      </c>
      <c r="K15" s="19">
        <f t="shared" si="0"/>
        <v>2556.4</v>
      </c>
    </row>
    <row r="16" spans="1:11" ht="12.75">
      <c r="A16" s="5"/>
      <c r="B16" s="10"/>
      <c r="K16" s="19"/>
    </row>
    <row r="17" spans="1:11" ht="12.75">
      <c r="A17" s="2" t="s">
        <v>15</v>
      </c>
      <c r="B17" s="11"/>
      <c r="C17" s="22">
        <f>SUM(C4:C16)</f>
        <v>30072</v>
      </c>
      <c r="D17" s="22">
        <f>SUM(D4:D16)</f>
        <v>35950</v>
      </c>
      <c r="E17" s="22">
        <f>SUM(E4:E16)</f>
        <v>30763</v>
      </c>
      <c r="F17" s="22">
        <f>SUM(F4:F16)</f>
        <v>30816</v>
      </c>
      <c r="G17" s="22">
        <f>SUM(G4:G16)</f>
        <v>32013</v>
      </c>
      <c r="H17" s="22">
        <f>SUM(H4:H15)</f>
        <v>33556</v>
      </c>
      <c r="I17" s="22">
        <f>SUM(I4:I15)</f>
        <v>33607</v>
      </c>
      <c r="J17" s="22">
        <f>SUM(J4:J15)</f>
        <v>33954</v>
      </c>
      <c r="K17" s="23">
        <f>SUM(K4:K15)</f>
        <v>32150.999999999996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>
        <v>0</v>
      </c>
      <c r="G19" s="53">
        <v>0</v>
      </c>
      <c r="H19" s="53">
        <v>0</v>
      </c>
      <c r="I19" s="53">
        <v>0</v>
      </c>
      <c r="J19" s="53">
        <v>30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29241</v>
      </c>
      <c r="G20" s="53">
        <v>30405</v>
      </c>
      <c r="H20" s="53">
        <v>30524</v>
      </c>
      <c r="I20" s="53">
        <v>28343</v>
      </c>
      <c r="J20" s="53">
        <v>29979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>
        <v>178</v>
      </c>
      <c r="G21" s="53">
        <v>209</v>
      </c>
      <c r="H21" s="53">
        <v>186</v>
      </c>
      <c r="I21" s="53">
        <v>180</v>
      </c>
      <c r="J21" s="53">
        <v>173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>
        <v>350</v>
      </c>
      <c r="G22" s="53">
        <v>200</v>
      </c>
      <c r="H22" s="53">
        <v>1050</v>
      </c>
      <c r="I22" s="53">
        <v>100</v>
      </c>
      <c r="J22" s="53">
        <v>100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1047</v>
      </c>
      <c r="G23">
        <f>G17-G19-G20-G21-G22</f>
        <v>1199</v>
      </c>
      <c r="H23">
        <f>H17-H19-H20-H21-H22</f>
        <v>1796</v>
      </c>
      <c r="I23">
        <f>I17-I19-I20-I21-I22</f>
        <v>4984</v>
      </c>
      <c r="J23">
        <f>J17-J19-J20-J21-J22</f>
        <v>3672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0.033975856697819315</v>
      </c>
      <c r="G24" s="48">
        <f>G23/G17</f>
        <v>0.03745353450160872</v>
      </c>
      <c r="H24" s="48">
        <f>H23/H17</f>
        <v>0.053522469901060916</v>
      </c>
      <c r="I24" s="48">
        <f>I23/I17</f>
        <v>0.14830243699229329</v>
      </c>
      <c r="J24" s="48">
        <f>J23/J17</f>
        <v>0.10814631560346351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3082</v>
      </c>
      <c r="G25">
        <v>3201</v>
      </c>
      <c r="H25">
        <v>3356</v>
      </c>
      <c r="I25">
        <v>3357</v>
      </c>
      <c r="J25">
        <v>3358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-1507</v>
      </c>
      <c r="G26" s="28">
        <f>-G25+G21+G22+G23</f>
        <v>-1593</v>
      </c>
      <c r="H26" s="28">
        <f>-H25+H21+H22+H23</f>
        <v>-324</v>
      </c>
      <c r="I26" s="28">
        <f>-I25+I21+I22+I23</f>
        <v>1907</v>
      </c>
      <c r="J26" s="28">
        <f>-J25+J21+J22+J23</f>
        <v>587</v>
      </c>
      <c r="K26" s="31"/>
    </row>
    <row r="27" ht="12.75">
      <c r="A27" s="3"/>
    </row>
    <row r="28" ht="12.75">
      <c r="F28" s="47" t="s">
        <v>113</v>
      </c>
    </row>
    <row r="29" spans="6:10" ht="12.75">
      <c r="F29" t="s">
        <v>114</v>
      </c>
      <c r="J29">
        <v>100</v>
      </c>
    </row>
    <row r="35" spans="1:10" ht="12.75">
      <c r="A35" s="3" t="s">
        <v>16</v>
      </c>
      <c r="C35">
        <v>5000</v>
      </c>
      <c r="D35" s="24">
        <v>5000</v>
      </c>
      <c r="E35" s="24">
        <v>75000</v>
      </c>
      <c r="F35" s="24">
        <v>62500</v>
      </c>
      <c r="G35" s="24">
        <v>62500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L26" sqref="L26:L27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2003</v>
      </c>
      <c r="D3" s="13">
        <v>2004</v>
      </c>
      <c r="E3" s="13">
        <v>2005</v>
      </c>
      <c r="F3" s="13">
        <v>2006</v>
      </c>
      <c r="G3" s="13">
        <v>2007</v>
      </c>
      <c r="H3" s="13">
        <v>2008</v>
      </c>
      <c r="I3" s="13">
        <v>2009</v>
      </c>
      <c r="J3" s="13">
        <v>2010</v>
      </c>
      <c r="K3" s="54" t="s">
        <v>115</v>
      </c>
    </row>
    <row r="4" spans="1:11" ht="12.75">
      <c r="A4" s="4" t="s">
        <v>3</v>
      </c>
      <c r="B4" s="9"/>
      <c r="C4">
        <v>2551</v>
      </c>
      <c r="D4" s="16">
        <v>3685</v>
      </c>
      <c r="E4" s="53">
        <v>2329</v>
      </c>
      <c r="F4" s="53">
        <v>2312</v>
      </c>
      <c r="G4" s="53">
        <v>2503</v>
      </c>
      <c r="H4" s="53">
        <v>2799</v>
      </c>
      <c r="I4" s="53">
        <v>2504</v>
      </c>
      <c r="J4" s="53">
        <v>2550</v>
      </c>
      <c r="K4" s="19">
        <f>SUM(E4:I4)/5</f>
        <v>2489.4</v>
      </c>
    </row>
    <row r="5" spans="1:11" ht="12.75">
      <c r="A5" s="5" t="s">
        <v>4</v>
      </c>
      <c r="B5" s="10"/>
      <c r="C5">
        <v>2735</v>
      </c>
      <c r="D5" s="18">
        <v>2310</v>
      </c>
      <c r="E5" s="53">
        <v>2093</v>
      </c>
      <c r="F5" s="53">
        <v>2166</v>
      </c>
      <c r="G5" s="53">
        <v>2230</v>
      </c>
      <c r="H5" s="53">
        <v>2239</v>
      </c>
      <c r="I5" s="53">
        <v>2284</v>
      </c>
      <c r="J5" s="53">
        <v>2377</v>
      </c>
      <c r="K5" s="19">
        <f aca="true" t="shared" si="0" ref="K5:K15">SUM(E5:I5)/5</f>
        <v>2202.4</v>
      </c>
    </row>
    <row r="6" spans="1:13" ht="12.75">
      <c r="A6" s="5" t="s">
        <v>5</v>
      </c>
      <c r="B6" s="10"/>
      <c r="C6">
        <v>2817</v>
      </c>
      <c r="D6" s="53">
        <v>2317</v>
      </c>
      <c r="E6" s="53">
        <v>2487</v>
      </c>
      <c r="F6" s="53">
        <v>2584</v>
      </c>
      <c r="G6" s="53">
        <v>2631</v>
      </c>
      <c r="H6" s="53">
        <v>2522</v>
      </c>
      <c r="I6" s="53">
        <v>2570</v>
      </c>
      <c r="J6" s="53">
        <v>2919</v>
      </c>
      <c r="K6" s="19">
        <f t="shared" si="0"/>
        <v>2558.8</v>
      </c>
      <c r="M6" s="28"/>
    </row>
    <row r="7" spans="1:13" ht="12.75">
      <c r="A7" s="5" t="s">
        <v>6</v>
      </c>
      <c r="B7" s="10"/>
      <c r="C7">
        <v>2995</v>
      </c>
      <c r="D7" s="53">
        <v>2556</v>
      </c>
      <c r="E7" s="53">
        <v>2598</v>
      </c>
      <c r="F7" s="53">
        <v>2591</v>
      </c>
      <c r="G7" s="53">
        <v>3370</v>
      </c>
      <c r="H7" s="53">
        <v>2655</v>
      </c>
      <c r="I7" s="53">
        <v>3126</v>
      </c>
      <c r="J7" s="53">
        <v>3068</v>
      </c>
      <c r="K7" s="19">
        <f t="shared" si="0"/>
        <v>2868</v>
      </c>
      <c r="M7" s="28"/>
    </row>
    <row r="8" spans="1:11" ht="12.75">
      <c r="A8" s="5" t="s">
        <v>7</v>
      </c>
      <c r="B8" s="10"/>
      <c r="C8">
        <v>2562</v>
      </c>
      <c r="D8" s="53">
        <v>2796</v>
      </c>
      <c r="E8" s="53">
        <v>2923</v>
      </c>
      <c r="F8" s="53">
        <v>3089</v>
      </c>
      <c r="G8" s="53">
        <v>3500</v>
      </c>
      <c r="H8" s="53">
        <v>3462</v>
      </c>
      <c r="I8" s="53">
        <v>2990</v>
      </c>
      <c r="J8" s="53">
        <v>2936</v>
      </c>
      <c r="K8" s="19">
        <f t="shared" si="0"/>
        <v>3192.8</v>
      </c>
    </row>
    <row r="9" spans="1:11" ht="12.75">
      <c r="A9" s="5" t="s">
        <v>8</v>
      </c>
      <c r="B9" s="10"/>
      <c r="C9">
        <v>2773</v>
      </c>
      <c r="D9" s="53">
        <v>2626</v>
      </c>
      <c r="E9" s="53">
        <v>2875</v>
      </c>
      <c r="F9" s="53">
        <v>3219</v>
      </c>
      <c r="G9" s="53">
        <v>2900</v>
      </c>
      <c r="H9" s="53">
        <v>3566</v>
      </c>
      <c r="I9" s="53">
        <v>3089</v>
      </c>
      <c r="J9" s="53">
        <v>3247</v>
      </c>
      <c r="K9" s="19">
        <f t="shared" si="0"/>
        <v>3129.8</v>
      </c>
    </row>
    <row r="10" spans="1:11" ht="12.75">
      <c r="A10" s="5" t="s">
        <v>9</v>
      </c>
      <c r="B10" s="10"/>
      <c r="C10">
        <v>3071</v>
      </c>
      <c r="D10" s="53">
        <v>2440</v>
      </c>
      <c r="E10" s="53">
        <v>3204</v>
      </c>
      <c r="F10" s="53">
        <v>3541</v>
      </c>
      <c r="G10" s="53">
        <v>2455</v>
      </c>
      <c r="H10" s="53">
        <v>3418</v>
      </c>
      <c r="I10" s="53">
        <v>3171</v>
      </c>
      <c r="J10" s="53">
        <v>3989</v>
      </c>
      <c r="K10" s="19">
        <f t="shared" si="0"/>
        <v>3157.8</v>
      </c>
    </row>
    <row r="11" spans="1:11" ht="12.75">
      <c r="A11" s="5" t="s">
        <v>10</v>
      </c>
      <c r="B11" s="10"/>
      <c r="C11">
        <v>3713</v>
      </c>
      <c r="D11" s="53">
        <v>2663</v>
      </c>
      <c r="E11" s="53">
        <v>2626</v>
      </c>
      <c r="F11" s="53">
        <v>2861</v>
      </c>
      <c r="G11" s="53">
        <v>3062</v>
      </c>
      <c r="H11" s="53">
        <v>2854</v>
      </c>
      <c r="I11" s="53">
        <v>3184</v>
      </c>
      <c r="J11" s="53">
        <v>3593</v>
      </c>
      <c r="K11" s="19">
        <f t="shared" si="0"/>
        <v>2917.4</v>
      </c>
    </row>
    <row r="12" spans="1:11" ht="12.75">
      <c r="A12" s="5" t="s">
        <v>11</v>
      </c>
      <c r="B12" s="10"/>
      <c r="C12">
        <v>2811</v>
      </c>
      <c r="D12" s="53">
        <v>2335</v>
      </c>
      <c r="E12" s="53">
        <v>2613</v>
      </c>
      <c r="F12" s="53">
        <v>2878</v>
      </c>
      <c r="G12" s="53">
        <v>2857</v>
      </c>
      <c r="H12" s="53">
        <v>2590</v>
      </c>
      <c r="I12" s="53">
        <v>2816</v>
      </c>
      <c r="J12" s="53">
        <v>4121</v>
      </c>
      <c r="K12" s="19">
        <f t="shared" si="0"/>
        <v>2750.8</v>
      </c>
    </row>
    <row r="13" spans="1:11" ht="12.75">
      <c r="A13" s="5" t="s">
        <v>12</v>
      </c>
      <c r="B13" s="10"/>
      <c r="C13">
        <v>2913</v>
      </c>
      <c r="D13" s="53">
        <v>2316</v>
      </c>
      <c r="E13" s="53">
        <v>2511</v>
      </c>
      <c r="F13" s="53">
        <v>1732</v>
      </c>
      <c r="G13" s="53">
        <v>2600</v>
      </c>
      <c r="H13" s="53">
        <v>2521</v>
      </c>
      <c r="I13" s="53">
        <v>2727</v>
      </c>
      <c r="J13" s="53">
        <v>2748</v>
      </c>
      <c r="K13" s="19">
        <f t="shared" si="0"/>
        <v>2418.2</v>
      </c>
    </row>
    <row r="14" spans="1:11" ht="12.75">
      <c r="A14" s="5" t="s">
        <v>13</v>
      </c>
      <c r="B14" s="10"/>
      <c r="C14">
        <v>3207</v>
      </c>
      <c r="D14" s="53">
        <v>2284</v>
      </c>
      <c r="E14" s="53">
        <v>2177</v>
      </c>
      <c r="F14" s="53">
        <v>2514</v>
      </c>
      <c r="G14" s="53">
        <v>2600</v>
      </c>
      <c r="H14" s="53">
        <v>2388</v>
      </c>
      <c r="I14" s="53">
        <v>2669</v>
      </c>
      <c r="J14" s="53">
        <v>2519</v>
      </c>
      <c r="K14" s="19">
        <f t="shared" si="0"/>
        <v>2469.6</v>
      </c>
    </row>
    <row r="15" spans="1:11" ht="12.75">
      <c r="A15" s="5" t="s">
        <v>14</v>
      </c>
      <c r="B15" s="10"/>
      <c r="C15">
        <v>3802</v>
      </c>
      <c r="D15" s="53">
        <v>2435</v>
      </c>
      <c r="E15" s="53">
        <v>2380</v>
      </c>
      <c r="F15" s="53">
        <v>2526</v>
      </c>
      <c r="G15" s="53">
        <v>2848</v>
      </c>
      <c r="H15" s="53">
        <v>2593</v>
      </c>
      <c r="I15" s="53">
        <v>2824</v>
      </c>
      <c r="J15" s="53">
        <v>3285</v>
      </c>
      <c r="K15" s="19">
        <f t="shared" si="0"/>
        <v>2634.2</v>
      </c>
    </row>
    <row r="16" spans="1:11" ht="12.75">
      <c r="A16" s="5"/>
      <c r="B16" s="10"/>
      <c r="K16" s="19"/>
    </row>
    <row r="17" spans="1:11" ht="12.75">
      <c r="A17" s="2" t="s">
        <v>15</v>
      </c>
      <c r="B17" s="11"/>
      <c r="C17" s="22">
        <f>SUM(C4:C16)</f>
        <v>35950</v>
      </c>
      <c r="D17" s="22">
        <f>SUM(D4:D16)</f>
        <v>30763</v>
      </c>
      <c r="E17" s="22">
        <f>SUM(E4:E16)</f>
        <v>30816</v>
      </c>
      <c r="F17" s="22">
        <f>SUM(F4:F16)</f>
        <v>32013</v>
      </c>
      <c r="G17" s="22">
        <f>SUM(G4:G15)</f>
        <v>33556</v>
      </c>
      <c r="H17" s="22">
        <f>SUM(H4:H15)</f>
        <v>33607</v>
      </c>
      <c r="I17" s="22">
        <f>SUM(I4:I15)</f>
        <v>33954</v>
      </c>
      <c r="J17" s="22">
        <f>SUM(J4:J15)</f>
        <v>37352</v>
      </c>
      <c r="K17" s="23">
        <f>SUM(K4:K15)</f>
        <v>32789.2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53">
        <v>0</v>
      </c>
      <c r="G19" s="53">
        <v>0</v>
      </c>
      <c r="H19" s="53">
        <v>0</v>
      </c>
      <c r="I19" s="53">
        <v>30</v>
      </c>
      <c r="J19" s="53">
        <v>1650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30405</v>
      </c>
      <c r="G20" s="53">
        <v>30524</v>
      </c>
      <c r="H20" s="53">
        <v>28343</v>
      </c>
      <c r="I20" s="53">
        <v>29979</v>
      </c>
      <c r="J20" s="53">
        <v>28205</v>
      </c>
      <c r="K20" s="31"/>
    </row>
    <row r="21" spans="1:11" ht="12.75">
      <c r="A21" s="3" t="s">
        <v>25</v>
      </c>
      <c r="B21" s="18"/>
      <c r="C21" s="18"/>
      <c r="D21" s="18"/>
      <c r="E21" s="18"/>
      <c r="F21" s="53">
        <v>209</v>
      </c>
      <c r="G21" s="53">
        <v>186</v>
      </c>
      <c r="H21" s="53">
        <v>180</v>
      </c>
      <c r="I21" s="53">
        <v>179</v>
      </c>
      <c r="J21" s="53">
        <v>176</v>
      </c>
      <c r="K21" s="31"/>
    </row>
    <row r="22" spans="1:11" ht="12.75">
      <c r="A22" s="3" t="s">
        <v>45</v>
      </c>
      <c r="B22" s="18"/>
      <c r="C22" s="18"/>
      <c r="D22" s="18"/>
      <c r="E22" s="18"/>
      <c r="F22" s="53">
        <v>200</v>
      </c>
      <c r="G22" s="53">
        <v>1050</v>
      </c>
      <c r="H22" s="53">
        <v>100</v>
      </c>
      <c r="I22" s="53">
        <v>100</v>
      </c>
      <c r="J22" s="53">
        <v>3900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1199</v>
      </c>
      <c r="G23">
        <f>G17-G19-G20-G21-G22</f>
        <v>1796</v>
      </c>
      <c r="H23">
        <f>H17-H19-H20-H21-H22</f>
        <v>4984</v>
      </c>
      <c r="I23">
        <f>I17-I19-I20-I21-I22</f>
        <v>3666</v>
      </c>
      <c r="J23">
        <f>J17-J19-J20-J21-J22</f>
        <v>3421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0.03745353450160872</v>
      </c>
      <c r="G24" s="48">
        <f>G23/G17</f>
        <v>0.053522469901060916</v>
      </c>
      <c r="H24" s="48">
        <f>H23/H17</f>
        <v>0.14830243699229329</v>
      </c>
      <c r="I24" s="48">
        <f>I23/I17</f>
        <v>0.10796960593744478</v>
      </c>
      <c r="J24" s="48">
        <f>J23/J17</f>
        <v>0.09158813450417648</v>
      </c>
      <c r="K24" s="31"/>
    </row>
    <row r="25" spans="1:11" ht="12.75">
      <c r="A25" s="3" t="s">
        <v>26</v>
      </c>
      <c r="B25" s="18"/>
      <c r="C25" s="18"/>
      <c r="D25" s="18"/>
      <c r="E25" s="31"/>
      <c r="F25">
        <v>3201</v>
      </c>
      <c r="G25">
        <v>3356</v>
      </c>
      <c r="H25">
        <v>3361</v>
      </c>
      <c r="I25">
        <v>3395</v>
      </c>
      <c r="J25">
        <v>3735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-1593</v>
      </c>
      <c r="G26" s="28">
        <f>-G25+G21+G22+G23</f>
        <v>-324</v>
      </c>
      <c r="H26" s="28">
        <f>-H25+H21+H22+H23</f>
        <v>1903</v>
      </c>
      <c r="I26" s="28">
        <f>-I25+I21+I22+I23</f>
        <v>550</v>
      </c>
      <c r="J26" s="28">
        <f>-J25+J21+J22+J23</f>
        <v>3762</v>
      </c>
      <c r="K26" s="31"/>
    </row>
    <row r="27" ht="12.75">
      <c r="A27" s="3"/>
    </row>
    <row r="28" ht="12.75">
      <c r="F28" s="47" t="s">
        <v>116</v>
      </c>
    </row>
    <row r="29" spans="6:10" ht="12.75">
      <c r="F29" t="s">
        <v>117</v>
      </c>
      <c r="H29" t="s">
        <v>119</v>
      </c>
      <c r="J29">
        <v>3100</v>
      </c>
    </row>
    <row r="30" spans="6:10" ht="12.75">
      <c r="F30" t="s">
        <v>118</v>
      </c>
      <c r="H30" t="s">
        <v>119</v>
      </c>
      <c r="J30">
        <v>800</v>
      </c>
    </row>
    <row r="35" spans="1:10" ht="12.75">
      <c r="A35" s="3" t="s">
        <v>16</v>
      </c>
      <c r="C35">
        <v>5000</v>
      </c>
      <c r="D35" s="24">
        <v>5000</v>
      </c>
      <c r="E35" s="24">
        <v>75000</v>
      </c>
      <c r="F35" s="24">
        <v>62500</v>
      </c>
      <c r="G35" s="24">
        <v>62500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L28" sqref="L28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2004</v>
      </c>
      <c r="D3" s="13">
        <v>2005</v>
      </c>
      <c r="E3" s="13">
        <v>2006</v>
      </c>
      <c r="F3" s="13">
        <v>2007</v>
      </c>
      <c r="G3" s="13">
        <v>2008</v>
      </c>
      <c r="H3" s="13">
        <v>2009</v>
      </c>
      <c r="I3" s="13">
        <v>2010</v>
      </c>
      <c r="J3" s="13">
        <v>2011</v>
      </c>
      <c r="K3" s="54" t="s">
        <v>120</v>
      </c>
    </row>
    <row r="4" spans="1:11" ht="12.75">
      <c r="A4" s="4" t="s">
        <v>3</v>
      </c>
      <c r="B4" s="9"/>
      <c r="C4" s="16">
        <v>3685</v>
      </c>
      <c r="D4" s="53">
        <v>2329</v>
      </c>
      <c r="E4" s="53">
        <v>2312</v>
      </c>
      <c r="F4" s="53">
        <v>2503</v>
      </c>
      <c r="G4" s="53">
        <v>2799</v>
      </c>
      <c r="H4" s="53">
        <v>2504</v>
      </c>
      <c r="I4" s="53">
        <v>2550</v>
      </c>
      <c r="J4" s="53">
        <v>3152</v>
      </c>
      <c r="K4" s="19">
        <f>SUM(E4:I4)/5</f>
        <v>2533.6</v>
      </c>
    </row>
    <row r="5" spans="1:11" ht="12.75">
      <c r="A5" s="5" t="s">
        <v>4</v>
      </c>
      <c r="B5" s="10"/>
      <c r="C5" s="18">
        <v>2310</v>
      </c>
      <c r="D5" s="53">
        <v>2093</v>
      </c>
      <c r="E5" s="53">
        <v>2166</v>
      </c>
      <c r="F5" s="53">
        <v>2230</v>
      </c>
      <c r="G5" s="53">
        <v>2239</v>
      </c>
      <c r="H5" s="53">
        <v>2284</v>
      </c>
      <c r="I5" s="53">
        <v>2377</v>
      </c>
      <c r="J5" s="53">
        <v>3528</v>
      </c>
      <c r="K5" s="19">
        <f aca="true" t="shared" si="0" ref="K5:K15">SUM(E5:I5)/5</f>
        <v>2259.2</v>
      </c>
    </row>
    <row r="6" spans="1:13" ht="12.75">
      <c r="A6" s="5" t="s">
        <v>5</v>
      </c>
      <c r="B6" s="10"/>
      <c r="C6" s="53">
        <v>2317</v>
      </c>
      <c r="D6" s="53">
        <v>2487</v>
      </c>
      <c r="E6" s="53">
        <v>2584</v>
      </c>
      <c r="F6" s="53">
        <v>2631</v>
      </c>
      <c r="G6" s="53">
        <v>2522</v>
      </c>
      <c r="H6" s="53">
        <v>2570</v>
      </c>
      <c r="I6" s="53">
        <v>2919</v>
      </c>
      <c r="J6" s="53">
        <v>3288</v>
      </c>
      <c r="K6" s="19">
        <f t="shared" si="0"/>
        <v>2645.2</v>
      </c>
      <c r="M6" s="28"/>
    </row>
    <row r="7" spans="1:13" ht="12.75">
      <c r="A7" s="5" t="s">
        <v>6</v>
      </c>
      <c r="B7" s="10"/>
      <c r="C7" s="53">
        <v>2556</v>
      </c>
      <c r="D7" s="53">
        <v>2598</v>
      </c>
      <c r="E7" s="53">
        <v>2591</v>
      </c>
      <c r="F7" s="53">
        <v>3370</v>
      </c>
      <c r="G7" s="53">
        <v>2655</v>
      </c>
      <c r="H7" s="53">
        <v>3126</v>
      </c>
      <c r="I7" s="53">
        <v>3068</v>
      </c>
      <c r="J7" s="53">
        <v>3681</v>
      </c>
      <c r="K7" s="19">
        <f t="shared" si="0"/>
        <v>2962</v>
      </c>
      <c r="M7" s="28"/>
    </row>
    <row r="8" spans="1:11" ht="12.75">
      <c r="A8" s="5" t="s">
        <v>7</v>
      </c>
      <c r="B8" s="10"/>
      <c r="C8" s="53">
        <v>2796</v>
      </c>
      <c r="D8" s="53">
        <v>2923</v>
      </c>
      <c r="E8" s="53">
        <v>3089</v>
      </c>
      <c r="F8" s="53">
        <v>3500</v>
      </c>
      <c r="G8" s="53">
        <v>3462</v>
      </c>
      <c r="H8" s="53">
        <v>2990</v>
      </c>
      <c r="I8" s="53">
        <v>2936</v>
      </c>
      <c r="J8" s="53">
        <v>3595</v>
      </c>
      <c r="K8" s="19">
        <f t="shared" si="0"/>
        <v>3195.4</v>
      </c>
    </row>
    <row r="9" spans="1:11" ht="12.75">
      <c r="A9" s="5" t="s">
        <v>8</v>
      </c>
      <c r="B9" s="10"/>
      <c r="C9" s="53">
        <v>2626</v>
      </c>
      <c r="D9" s="53">
        <v>2875</v>
      </c>
      <c r="E9" s="53">
        <v>3219</v>
      </c>
      <c r="F9" s="53">
        <v>2900</v>
      </c>
      <c r="G9" s="53">
        <v>3566</v>
      </c>
      <c r="H9" s="53">
        <v>3089</v>
      </c>
      <c r="I9" s="53">
        <v>3247</v>
      </c>
      <c r="J9" s="53">
        <v>3410</v>
      </c>
      <c r="K9" s="19">
        <f t="shared" si="0"/>
        <v>3204.2</v>
      </c>
    </row>
    <row r="10" spans="1:11" ht="12.75">
      <c r="A10" s="5" t="s">
        <v>9</v>
      </c>
      <c r="B10" s="10"/>
      <c r="C10" s="53">
        <v>2440</v>
      </c>
      <c r="D10" s="53">
        <v>3204</v>
      </c>
      <c r="E10" s="53">
        <v>3541</v>
      </c>
      <c r="F10" s="53">
        <v>2455</v>
      </c>
      <c r="G10" s="53">
        <v>3418</v>
      </c>
      <c r="H10" s="53">
        <v>3171</v>
      </c>
      <c r="I10" s="53">
        <v>3989</v>
      </c>
      <c r="J10" s="53">
        <v>3000</v>
      </c>
      <c r="K10" s="19">
        <f t="shared" si="0"/>
        <v>3314.8</v>
      </c>
    </row>
    <row r="11" spans="1:11" ht="12.75">
      <c r="A11" s="5" t="s">
        <v>10</v>
      </c>
      <c r="B11" s="10"/>
      <c r="C11" s="53">
        <v>2663</v>
      </c>
      <c r="D11" s="53">
        <v>2626</v>
      </c>
      <c r="E11" s="53">
        <v>2861</v>
      </c>
      <c r="F11" s="53">
        <v>3062</v>
      </c>
      <c r="G11" s="53">
        <v>2854</v>
      </c>
      <c r="H11" s="53">
        <v>3184</v>
      </c>
      <c r="I11" s="53">
        <v>3593</v>
      </c>
      <c r="J11" s="53">
        <v>2547</v>
      </c>
      <c r="K11" s="19">
        <f t="shared" si="0"/>
        <v>3110.8</v>
      </c>
    </row>
    <row r="12" spans="1:11" ht="12.75">
      <c r="A12" s="5" t="s">
        <v>11</v>
      </c>
      <c r="B12" s="10"/>
      <c r="C12" s="53">
        <v>2335</v>
      </c>
      <c r="D12" s="53">
        <v>2613</v>
      </c>
      <c r="E12" s="53">
        <v>2878</v>
      </c>
      <c r="F12" s="53">
        <v>2857</v>
      </c>
      <c r="G12" s="53">
        <v>2590</v>
      </c>
      <c r="H12" s="53">
        <v>2816</v>
      </c>
      <c r="I12" s="53">
        <v>4121</v>
      </c>
      <c r="J12" s="53">
        <v>2265</v>
      </c>
      <c r="K12" s="19">
        <f t="shared" si="0"/>
        <v>3052.4</v>
      </c>
    </row>
    <row r="13" spans="1:11" ht="12.75">
      <c r="A13" s="5" t="s">
        <v>12</v>
      </c>
      <c r="B13" s="10"/>
      <c r="C13" s="53">
        <v>2316</v>
      </c>
      <c r="D13" s="53">
        <v>2511</v>
      </c>
      <c r="E13" s="53">
        <v>1732</v>
      </c>
      <c r="F13" s="53">
        <v>2600</v>
      </c>
      <c r="G13" s="53">
        <v>2521</v>
      </c>
      <c r="H13" s="53">
        <v>2727</v>
      </c>
      <c r="I13" s="53">
        <v>2748</v>
      </c>
      <c r="J13" s="53">
        <v>2325</v>
      </c>
      <c r="K13" s="19">
        <f t="shared" si="0"/>
        <v>2465.6</v>
      </c>
    </row>
    <row r="14" spans="1:11" ht="12.75">
      <c r="A14" s="5" t="s">
        <v>13</v>
      </c>
      <c r="B14" s="10"/>
      <c r="C14" s="53">
        <v>2284</v>
      </c>
      <c r="D14" s="53">
        <v>2177</v>
      </c>
      <c r="E14" s="53">
        <v>2514</v>
      </c>
      <c r="F14" s="53">
        <v>2600</v>
      </c>
      <c r="G14" s="53">
        <v>2388</v>
      </c>
      <c r="H14" s="53">
        <v>2669</v>
      </c>
      <c r="I14" s="53">
        <v>2519</v>
      </c>
      <c r="J14" s="53">
        <v>2154</v>
      </c>
      <c r="K14" s="19">
        <f t="shared" si="0"/>
        <v>2538</v>
      </c>
    </row>
    <row r="15" spans="1:11" ht="12.75">
      <c r="A15" s="5" t="s">
        <v>14</v>
      </c>
      <c r="B15" s="10"/>
      <c r="C15" s="53">
        <v>2435</v>
      </c>
      <c r="D15" s="53">
        <v>2380</v>
      </c>
      <c r="E15" s="53">
        <v>2526</v>
      </c>
      <c r="F15" s="53">
        <v>2848</v>
      </c>
      <c r="G15" s="53">
        <v>2593</v>
      </c>
      <c r="H15" s="53">
        <v>2824</v>
      </c>
      <c r="I15" s="53">
        <v>3285</v>
      </c>
      <c r="J15" s="53">
        <v>2339</v>
      </c>
      <c r="K15" s="19">
        <f t="shared" si="0"/>
        <v>2815.2</v>
      </c>
    </row>
    <row r="16" spans="1:11" ht="12.75">
      <c r="A16" s="5"/>
      <c r="B16" s="10"/>
      <c r="K16" s="19"/>
    </row>
    <row r="17" spans="1:11" ht="12.75">
      <c r="A17" s="2" t="s">
        <v>15</v>
      </c>
      <c r="B17" s="11"/>
      <c r="C17" s="22">
        <f>SUM(C4:C16)</f>
        <v>30763</v>
      </c>
      <c r="D17" s="22">
        <f>SUM(D4:D16)</f>
        <v>30816</v>
      </c>
      <c r="E17" s="22">
        <f>SUM(E4:E16)</f>
        <v>32013</v>
      </c>
      <c r="F17" s="22">
        <f aca="true" t="shared" si="1" ref="F17:K17">SUM(F4:F15)</f>
        <v>33556</v>
      </c>
      <c r="G17" s="22">
        <f t="shared" si="1"/>
        <v>33607</v>
      </c>
      <c r="H17" s="22">
        <f t="shared" si="1"/>
        <v>33954</v>
      </c>
      <c r="I17" s="22">
        <f t="shared" si="1"/>
        <v>37352</v>
      </c>
      <c r="J17" s="22">
        <f t="shared" si="1"/>
        <v>35284</v>
      </c>
      <c r="K17" s="23">
        <f t="shared" si="1"/>
        <v>34096.399999999994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53">
        <v>0</v>
      </c>
      <c r="F19" s="53">
        <v>0</v>
      </c>
      <c r="G19" s="53">
        <v>0</v>
      </c>
      <c r="H19" s="53">
        <v>30</v>
      </c>
      <c r="I19" s="53">
        <v>1650</v>
      </c>
      <c r="J19" s="53">
        <v>809</v>
      </c>
      <c r="K19" s="31"/>
    </row>
    <row r="20" spans="1:11" ht="12.75">
      <c r="A20" s="3" t="s">
        <v>24</v>
      </c>
      <c r="B20" s="18"/>
      <c r="C20" s="18"/>
      <c r="D20" s="18"/>
      <c r="E20" s="53">
        <v>30405</v>
      </c>
      <c r="F20" s="53">
        <v>30524</v>
      </c>
      <c r="G20" s="53">
        <v>28343</v>
      </c>
      <c r="H20" s="53">
        <v>29979</v>
      </c>
      <c r="I20" s="53">
        <v>28205</v>
      </c>
      <c r="J20" s="53">
        <v>26885</v>
      </c>
      <c r="K20" s="31"/>
    </row>
    <row r="21" spans="1:11" ht="12.75">
      <c r="A21" s="3" t="s">
        <v>25</v>
      </c>
      <c r="B21" s="18"/>
      <c r="C21" s="18"/>
      <c r="D21" s="18"/>
      <c r="E21" s="53">
        <v>209</v>
      </c>
      <c r="F21" s="53">
        <v>186</v>
      </c>
      <c r="G21" s="53">
        <v>180</v>
      </c>
      <c r="H21" s="53">
        <v>179</v>
      </c>
      <c r="I21" s="53">
        <v>176</v>
      </c>
      <c r="J21" s="53">
        <v>167</v>
      </c>
      <c r="K21" s="31"/>
    </row>
    <row r="22" spans="1:11" ht="12.75">
      <c r="A22" s="3" t="s">
        <v>45</v>
      </c>
      <c r="B22" s="18"/>
      <c r="C22" s="18"/>
      <c r="D22" s="18"/>
      <c r="E22" s="53">
        <v>200</v>
      </c>
      <c r="F22" s="53">
        <v>1050</v>
      </c>
      <c r="G22" s="53">
        <v>100</v>
      </c>
      <c r="H22" s="53">
        <v>100</v>
      </c>
      <c r="I22" s="53">
        <v>3900</v>
      </c>
      <c r="J22" s="53">
        <v>5300</v>
      </c>
      <c r="K22" s="31"/>
    </row>
    <row r="23" spans="1:11" ht="12.75">
      <c r="A23" s="3" t="s">
        <v>47</v>
      </c>
      <c r="B23" s="18"/>
      <c r="C23" s="18"/>
      <c r="D23" s="18"/>
      <c r="E23">
        <f aca="true" t="shared" si="2" ref="E23:J23">E17-E19-E20-E21-E22</f>
        <v>1199</v>
      </c>
      <c r="F23">
        <f t="shared" si="2"/>
        <v>1796</v>
      </c>
      <c r="G23">
        <f t="shared" si="2"/>
        <v>4984</v>
      </c>
      <c r="H23">
        <f t="shared" si="2"/>
        <v>3666</v>
      </c>
      <c r="I23">
        <f t="shared" si="2"/>
        <v>3421</v>
      </c>
      <c r="J23">
        <f t="shared" si="2"/>
        <v>2123</v>
      </c>
      <c r="K23" s="31"/>
    </row>
    <row r="24" spans="1:11" ht="12.75">
      <c r="A24" s="3" t="s">
        <v>48</v>
      </c>
      <c r="B24" s="18"/>
      <c r="C24" s="18"/>
      <c r="D24" s="18"/>
      <c r="E24" s="48">
        <f aca="true" t="shared" si="3" ref="E24:J24">E23/E17</f>
        <v>0.03745353450160872</v>
      </c>
      <c r="F24" s="48">
        <f t="shared" si="3"/>
        <v>0.053522469901060916</v>
      </c>
      <c r="G24" s="48">
        <f t="shared" si="3"/>
        <v>0.14830243699229329</v>
      </c>
      <c r="H24" s="48">
        <f t="shared" si="3"/>
        <v>0.10796960593744478</v>
      </c>
      <c r="I24" s="48">
        <f t="shared" si="3"/>
        <v>0.09158813450417648</v>
      </c>
      <c r="J24" s="48">
        <f t="shared" si="3"/>
        <v>0.06016891508899218</v>
      </c>
      <c r="K24" s="31"/>
    </row>
    <row r="25" spans="1:11" ht="12.75">
      <c r="A25" s="3" t="s">
        <v>121</v>
      </c>
      <c r="B25" s="18"/>
      <c r="C25" s="18"/>
      <c r="D25" s="18"/>
      <c r="E25">
        <v>3201</v>
      </c>
      <c r="F25">
        <v>3356</v>
      </c>
      <c r="G25">
        <v>3361</v>
      </c>
      <c r="H25">
        <v>3395</v>
      </c>
      <c r="I25">
        <v>3735</v>
      </c>
      <c r="J25">
        <v>3528</v>
      </c>
      <c r="K25" s="31"/>
    </row>
    <row r="26" spans="1:11" ht="12.75">
      <c r="A26" s="3" t="s">
        <v>27</v>
      </c>
      <c r="B26" s="18"/>
      <c r="C26" s="18"/>
      <c r="D26" s="18"/>
      <c r="E26" s="28">
        <f aca="true" t="shared" si="4" ref="E26:J26">-E25+E21+E22+E23</f>
        <v>-1593</v>
      </c>
      <c r="F26" s="28">
        <f t="shared" si="4"/>
        <v>-324</v>
      </c>
      <c r="G26" s="28">
        <f t="shared" si="4"/>
        <v>1903</v>
      </c>
      <c r="H26" s="28">
        <f t="shared" si="4"/>
        <v>550</v>
      </c>
      <c r="I26" s="28">
        <f t="shared" si="4"/>
        <v>3762</v>
      </c>
      <c r="J26" s="28">
        <f t="shared" si="4"/>
        <v>4062</v>
      </c>
      <c r="K26" s="31"/>
    </row>
    <row r="27" ht="12.75">
      <c r="A27" s="3"/>
    </row>
    <row r="28" ht="12.75">
      <c r="F28" s="47" t="s">
        <v>122</v>
      </c>
    </row>
    <row r="29" spans="6:10" ht="12.75">
      <c r="F29" t="s">
        <v>123</v>
      </c>
      <c r="H29" t="s">
        <v>124</v>
      </c>
      <c r="J29">
        <v>2500</v>
      </c>
    </row>
    <row r="30" spans="6:10" ht="12.75">
      <c r="F30" t="s">
        <v>125</v>
      </c>
      <c r="H30" t="s">
        <v>126</v>
      </c>
      <c r="J30">
        <v>2500</v>
      </c>
    </row>
    <row r="31" spans="6:10" ht="12.75">
      <c r="F31" t="s">
        <v>127</v>
      </c>
      <c r="H31" t="s">
        <v>109</v>
      </c>
      <c r="J31">
        <v>150</v>
      </c>
    </row>
    <row r="32" spans="6:10" ht="12.75">
      <c r="F32" t="s">
        <v>128</v>
      </c>
      <c r="H32" t="s">
        <v>111</v>
      </c>
      <c r="J32">
        <v>150</v>
      </c>
    </row>
    <row r="35" spans="1:10" ht="12.75">
      <c r="A35" s="3" t="s">
        <v>16</v>
      </c>
      <c r="C35" s="24">
        <v>5000</v>
      </c>
      <c r="D35" s="24">
        <v>75000</v>
      </c>
      <c r="E35" s="24">
        <v>62500</v>
      </c>
      <c r="F35" s="24">
        <v>62500</v>
      </c>
      <c r="G35" s="24">
        <v>62500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3">
        <v>2010</v>
      </c>
      <c r="I3" s="13">
        <v>2011</v>
      </c>
      <c r="J3" s="13">
        <v>2012</v>
      </c>
      <c r="K3" s="54"/>
    </row>
    <row r="4" spans="1:11" ht="12.75">
      <c r="A4" s="4" t="s">
        <v>3</v>
      </c>
      <c r="B4" s="9"/>
      <c r="C4" s="53">
        <v>2329</v>
      </c>
      <c r="D4" s="53">
        <v>2312</v>
      </c>
      <c r="E4" s="53">
        <v>2503</v>
      </c>
      <c r="F4" s="53">
        <v>2799</v>
      </c>
      <c r="G4" s="53">
        <v>2504</v>
      </c>
      <c r="H4" s="53">
        <v>2550</v>
      </c>
      <c r="I4" s="53">
        <v>3152</v>
      </c>
      <c r="J4" s="53">
        <v>2421</v>
      </c>
      <c r="K4" s="19"/>
    </row>
    <row r="5" spans="1:11" ht="12.75">
      <c r="A5" s="5" t="s">
        <v>4</v>
      </c>
      <c r="B5" s="10"/>
      <c r="C5" s="53">
        <v>2093</v>
      </c>
      <c r="D5" s="53">
        <v>2166</v>
      </c>
      <c r="E5" s="53">
        <v>2230</v>
      </c>
      <c r="F5" s="53">
        <v>2239</v>
      </c>
      <c r="G5" s="53">
        <v>2284</v>
      </c>
      <c r="H5" s="53">
        <v>2377</v>
      </c>
      <c r="I5" s="53">
        <v>3528</v>
      </c>
      <c r="J5" s="53">
        <v>2740</v>
      </c>
      <c r="K5" s="19"/>
    </row>
    <row r="6" spans="1:13" ht="12.75">
      <c r="A6" s="5" t="s">
        <v>5</v>
      </c>
      <c r="B6" s="10"/>
      <c r="C6" s="53">
        <v>2487</v>
      </c>
      <c r="D6" s="53">
        <v>2584</v>
      </c>
      <c r="E6" s="53">
        <v>2631</v>
      </c>
      <c r="F6" s="53">
        <v>2522</v>
      </c>
      <c r="G6" s="53">
        <v>2570</v>
      </c>
      <c r="H6" s="53">
        <v>2919</v>
      </c>
      <c r="I6" s="53">
        <v>3288</v>
      </c>
      <c r="J6" s="53">
        <v>3925</v>
      </c>
      <c r="K6" s="19"/>
      <c r="M6" s="28"/>
    </row>
    <row r="7" spans="1:13" ht="12.75">
      <c r="A7" s="5" t="s">
        <v>6</v>
      </c>
      <c r="B7" s="10"/>
      <c r="C7" s="53">
        <v>2598</v>
      </c>
      <c r="D7" s="53">
        <v>2591</v>
      </c>
      <c r="E7" s="53">
        <v>3370</v>
      </c>
      <c r="F7" s="53">
        <v>2655</v>
      </c>
      <c r="G7" s="53">
        <v>3126</v>
      </c>
      <c r="H7" s="53">
        <v>3068</v>
      </c>
      <c r="I7" s="53">
        <v>3681</v>
      </c>
      <c r="J7" s="53">
        <v>3470</v>
      </c>
      <c r="K7" s="19"/>
      <c r="M7" s="28"/>
    </row>
    <row r="8" spans="1:11" ht="12.75">
      <c r="A8" s="5" t="s">
        <v>7</v>
      </c>
      <c r="B8" s="10"/>
      <c r="C8" s="53">
        <v>2923</v>
      </c>
      <c r="D8" s="53">
        <v>3089</v>
      </c>
      <c r="E8" s="53">
        <v>3500</v>
      </c>
      <c r="F8" s="53">
        <v>3462</v>
      </c>
      <c r="G8" s="53">
        <v>2990</v>
      </c>
      <c r="H8" s="53">
        <v>2936</v>
      </c>
      <c r="I8" s="53">
        <v>3595</v>
      </c>
      <c r="J8" s="53">
        <v>3567</v>
      </c>
      <c r="K8" s="19"/>
    </row>
    <row r="9" spans="1:11" ht="12.75">
      <c r="A9" s="5" t="s">
        <v>8</v>
      </c>
      <c r="B9" s="10"/>
      <c r="C9" s="53">
        <v>2875</v>
      </c>
      <c r="D9" s="53">
        <v>3219</v>
      </c>
      <c r="E9" s="53">
        <v>2900</v>
      </c>
      <c r="F9" s="53">
        <v>3566</v>
      </c>
      <c r="G9" s="53">
        <v>3089</v>
      </c>
      <c r="H9" s="53">
        <v>3247</v>
      </c>
      <c r="I9" s="53">
        <v>3410</v>
      </c>
      <c r="J9" s="53">
        <v>2950</v>
      </c>
      <c r="K9" s="19"/>
    </row>
    <row r="10" spans="1:11" ht="12.75">
      <c r="A10" s="5" t="s">
        <v>9</v>
      </c>
      <c r="B10" s="10"/>
      <c r="C10" s="53">
        <v>3204</v>
      </c>
      <c r="D10" s="53">
        <v>3541</v>
      </c>
      <c r="E10" s="53">
        <v>2455</v>
      </c>
      <c r="F10" s="53">
        <v>3418</v>
      </c>
      <c r="G10" s="53">
        <v>3171</v>
      </c>
      <c r="H10" s="53">
        <v>3989</v>
      </c>
      <c r="I10" s="53">
        <v>3000</v>
      </c>
      <c r="J10" s="53">
        <v>3678</v>
      </c>
      <c r="K10" s="19"/>
    </row>
    <row r="11" spans="1:11" ht="12.75">
      <c r="A11" s="5" t="s">
        <v>10</v>
      </c>
      <c r="B11" s="10"/>
      <c r="C11" s="53">
        <v>2626</v>
      </c>
      <c r="D11" s="53">
        <v>2861</v>
      </c>
      <c r="E11" s="53">
        <v>3062</v>
      </c>
      <c r="F11" s="53">
        <v>2854</v>
      </c>
      <c r="G11" s="53">
        <v>3184</v>
      </c>
      <c r="H11" s="53">
        <v>3593</v>
      </c>
      <c r="I11" s="53">
        <v>2547</v>
      </c>
      <c r="J11" s="53">
        <v>2308</v>
      </c>
      <c r="K11" s="19"/>
    </row>
    <row r="12" spans="1:11" ht="12.75">
      <c r="A12" s="5" t="s">
        <v>11</v>
      </c>
      <c r="B12" s="10"/>
      <c r="C12" s="53">
        <v>2613</v>
      </c>
      <c r="D12" s="53">
        <v>2878</v>
      </c>
      <c r="E12" s="53">
        <v>2857</v>
      </c>
      <c r="F12" s="53">
        <v>2590</v>
      </c>
      <c r="G12" s="53">
        <v>2816</v>
      </c>
      <c r="H12" s="53">
        <v>4121</v>
      </c>
      <c r="I12" s="53">
        <v>2265</v>
      </c>
      <c r="J12" s="53">
        <v>2250</v>
      </c>
      <c r="K12" s="19"/>
    </row>
    <row r="13" spans="1:11" ht="12.75">
      <c r="A13" s="5" t="s">
        <v>12</v>
      </c>
      <c r="B13" s="10"/>
      <c r="C13" s="53">
        <v>2511</v>
      </c>
      <c r="D13" s="53">
        <v>1732</v>
      </c>
      <c r="E13" s="53">
        <v>2600</v>
      </c>
      <c r="F13" s="53">
        <v>2521</v>
      </c>
      <c r="G13" s="53">
        <v>2727</v>
      </c>
      <c r="H13" s="53">
        <v>2748</v>
      </c>
      <c r="I13" s="53">
        <v>2325</v>
      </c>
      <c r="J13" s="53">
        <v>2400</v>
      </c>
      <c r="K13" s="19"/>
    </row>
    <row r="14" spans="1:11" ht="12.75">
      <c r="A14" s="5" t="s">
        <v>13</v>
      </c>
      <c r="B14" s="10"/>
      <c r="C14" s="53">
        <v>2177</v>
      </c>
      <c r="D14" s="53">
        <v>2514</v>
      </c>
      <c r="E14" s="53">
        <v>2600</v>
      </c>
      <c r="F14" s="53">
        <v>2388</v>
      </c>
      <c r="G14" s="53">
        <v>2669</v>
      </c>
      <c r="H14" s="53">
        <v>2519</v>
      </c>
      <c r="I14" s="53">
        <v>2154</v>
      </c>
      <c r="J14" s="53">
        <v>2357</v>
      </c>
      <c r="K14" s="19"/>
    </row>
    <row r="15" spans="1:11" ht="12.75">
      <c r="A15" s="5" t="s">
        <v>14</v>
      </c>
      <c r="B15" s="10"/>
      <c r="C15" s="53">
        <v>2380</v>
      </c>
      <c r="D15" s="53">
        <v>2526</v>
      </c>
      <c r="E15" s="53">
        <v>2848</v>
      </c>
      <c r="F15" s="53">
        <v>2593</v>
      </c>
      <c r="G15" s="53">
        <v>2824</v>
      </c>
      <c r="H15" s="53">
        <v>3285</v>
      </c>
      <c r="I15" s="53">
        <v>2339</v>
      </c>
      <c r="J15" s="53">
        <v>2358</v>
      </c>
      <c r="K15" s="19"/>
    </row>
    <row r="16" spans="1:11" ht="12.75">
      <c r="A16" s="5"/>
      <c r="B16" s="10"/>
      <c r="K16" s="19"/>
    </row>
    <row r="17" spans="1:11" ht="12.75">
      <c r="A17" s="2" t="s">
        <v>15</v>
      </c>
      <c r="B17" s="11"/>
      <c r="C17" s="22">
        <f>SUM(C4:C16)</f>
        <v>30816</v>
      </c>
      <c r="D17" s="22">
        <f>SUM(D4:D16)</f>
        <v>32013</v>
      </c>
      <c r="E17" s="22">
        <f aca="true" t="shared" si="0" ref="E17:K17">SUM(E4:E15)</f>
        <v>33556</v>
      </c>
      <c r="F17" s="22">
        <f t="shared" si="0"/>
        <v>33607</v>
      </c>
      <c r="G17" s="22">
        <f t="shared" si="0"/>
        <v>33954</v>
      </c>
      <c r="H17" s="22">
        <f t="shared" si="0"/>
        <v>37352</v>
      </c>
      <c r="I17" s="22">
        <f t="shared" si="0"/>
        <v>35284</v>
      </c>
      <c r="J17" s="22">
        <f t="shared" si="0"/>
        <v>34424</v>
      </c>
      <c r="K17" s="23">
        <f t="shared" si="0"/>
        <v>0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55"/>
      <c r="K18" s="31"/>
    </row>
    <row r="19" spans="1:11" ht="12.75">
      <c r="A19" s="3"/>
      <c r="B19" s="18"/>
      <c r="C19" s="18"/>
      <c r="D19" s="18"/>
      <c r="E19" s="18"/>
      <c r="F19" s="18"/>
      <c r="G19" s="18"/>
      <c r="H19" s="18"/>
      <c r="I19" s="18"/>
      <c r="J19" s="18"/>
      <c r="K19" s="31"/>
    </row>
    <row r="20" spans="1:11" ht="12.75">
      <c r="A20" s="3"/>
      <c r="B20" s="18"/>
      <c r="C20" s="18"/>
      <c r="D20" s="18"/>
      <c r="E20" s="18"/>
      <c r="F20" s="18"/>
      <c r="G20" s="18"/>
      <c r="H20" s="18"/>
      <c r="I20" s="18"/>
      <c r="J20" s="18"/>
      <c r="K20" s="31"/>
    </row>
    <row r="21" spans="1:11" ht="12.75">
      <c r="A21" s="3" t="s">
        <v>23</v>
      </c>
      <c r="B21" s="18"/>
      <c r="C21" s="18"/>
      <c r="D21" s="18"/>
      <c r="E21" s="53">
        <v>0</v>
      </c>
      <c r="F21" s="53">
        <v>0</v>
      </c>
      <c r="G21" s="53">
        <v>30</v>
      </c>
      <c r="H21" s="53">
        <v>1650</v>
      </c>
      <c r="I21" s="53">
        <v>809</v>
      </c>
      <c r="J21" s="53">
        <v>0</v>
      </c>
      <c r="K21" s="31"/>
    </row>
    <row r="22" spans="1:11" ht="12.75">
      <c r="A22" s="3" t="s">
        <v>24</v>
      </c>
      <c r="B22" s="18"/>
      <c r="C22" s="18"/>
      <c r="D22" s="18"/>
      <c r="E22" s="53">
        <v>30524</v>
      </c>
      <c r="F22" s="53">
        <v>28343</v>
      </c>
      <c r="G22" s="53">
        <v>29979</v>
      </c>
      <c r="H22" s="53">
        <v>28205</v>
      </c>
      <c r="I22" s="53">
        <v>26885</v>
      </c>
      <c r="J22" s="53">
        <v>28538</v>
      </c>
      <c r="K22" s="31"/>
    </row>
    <row r="23" spans="1:11" ht="12.75">
      <c r="A23" s="3" t="s">
        <v>25</v>
      </c>
      <c r="B23" s="18"/>
      <c r="C23" s="18"/>
      <c r="D23" s="18"/>
      <c r="E23" s="53">
        <v>186</v>
      </c>
      <c r="F23" s="53">
        <v>180</v>
      </c>
      <c r="G23" s="53">
        <v>179</v>
      </c>
      <c r="H23" s="53">
        <v>176</v>
      </c>
      <c r="I23" s="53">
        <v>167</v>
      </c>
      <c r="J23" s="53">
        <v>179</v>
      </c>
      <c r="K23" s="31"/>
    </row>
    <row r="24" spans="1:11" ht="12.75">
      <c r="A24" s="3" t="s">
        <v>45</v>
      </c>
      <c r="B24" s="18"/>
      <c r="C24" s="18"/>
      <c r="D24" s="18"/>
      <c r="E24" s="53">
        <v>1050</v>
      </c>
      <c r="F24" s="53">
        <v>100</v>
      </c>
      <c r="G24" s="53">
        <v>100</v>
      </c>
      <c r="H24" s="53">
        <v>3900</v>
      </c>
      <c r="I24" s="53">
        <v>5300</v>
      </c>
      <c r="K24" s="31"/>
    </row>
    <row r="25" spans="1:11" ht="12.75">
      <c r="A25" s="3" t="s">
        <v>47</v>
      </c>
      <c r="B25" s="18"/>
      <c r="C25" s="18"/>
      <c r="D25" s="18"/>
      <c r="E25">
        <f>E17-E21-E22-E23-E24</f>
        <v>1796</v>
      </c>
      <c r="F25">
        <f>F17-F21-F22-F23-F24</f>
        <v>4984</v>
      </c>
      <c r="G25">
        <f>G17-G21-G22-G23-G24</f>
        <v>3666</v>
      </c>
      <c r="H25">
        <f>H17-H21-H22-H23-H24</f>
        <v>3421</v>
      </c>
      <c r="I25">
        <f>I17-I21-I22-I23-I24</f>
        <v>2123</v>
      </c>
      <c r="J25">
        <v>5886</v>
      </c>
      <c r="K25" s="31"/>
    </row>
    <row r="26" spans="1:11" ht="12.75">
      <c r="A26" s="3" t="s">
        <v>48</v>
      </c>
      <c r="B26" s="18"/>
      <c r="C26" s="18"/>
      <c r="D26" s="18"/>
      <c r="E26" s="48">
        <f>E25/E17</f>
        <v>0.053522469901060916</v>
      </c>
      <c r="F26" s="48">
        <f>F25/F17</f>
        <v>0.14830243699229329</v>
      </c>
      <c r="G26" s="48">
        <f>G25/G17</f>
        <v>0.10796960593744478</v>
      </c>
      <c r="H26" s="48">
        <f>H25/H17</f>
        <v>0.09158813450417648</v>
      </c>
      <c r="I26" s="48">
        <f>I25/I17</f>
        <v>0.06016891508899218</v>
      </c>
      <c r="K26" s="31"/>
    </row>
    <row r="27" spans="1:11" ht="12.75">
      <c r="A27" s="3" t="s">
        <v>121</v>
      </c>
      <c r="B27" s="18"/>
      <c r="C27" s="18"/>
      <c r="D27" s="18"/>
      <c r="E27">
        <v>3356</v>
      </c>
      <c r="F27">
        <v>3361</v>
      </c>
      <c r="G27">
        <v>3395</v>
      </c>
      <c r="H27">
        <v>3735</v>
      </c>
      <c r="I27">
        <v>3528</v>
      </c>
      <c r="J27">
        <v>3442</v>
      </c>
      <c r="K27" s="31"/>
    </row>
    <row r="28" spans="1:11" ht="12.75">
      <c r="A28" s="3" t="s">
        <v>27</v>
      </c>
      <c r="B28" s="18"/>
      <c r="C28" s="18"/>
      <c r="D28" s="18"/>
      <c r="E28" s="28">
        <f>-E27+E23+E24+E25</f>
        <v>-324</v>
      </c>
      <c r="F28" s="28">
        <f>-F27+F23+F24+F25</f>
        <v>1903</v>
      </c>
      <c r="G28" s="28">
        <f>-G27+G23+G24+G25</f>
        <v>550</v>
      </c>
      <c r="H28" s="28">
        <f>-H27+H23+H24+H25</f>
        <v>3762</v>
      </c>
      <c r="I28" s="28">
        <f>-I27+I23+I24+I25</f>
        <v>4062</v>
      </c>
      <c r="J28">
        <v>2444</v>
      </c>
      <c r="K28" s="31"/>
    </row>
    <row r="29" ht="12.75">
      <c r="A29" s="3"/>
    </row>
    <row r="30" ht="12.75">
      <c r="F30" s="47" t="s">
        <v>129</v>
      </c>
    </row>
    <row r="31" spans="6:10" ht="12.75">
      <c r="F31" t="s">
        <v>130</v>
      </c>
      <c r="H31" t="s">
        <v>131</v>
      </c>
      <c r="J31">
        <v>450</v>
      </c>
    </row>
    <row r="32" spans="6:10" ht="12.75">
      <c r="F32" t="s">
        <v>132</v>
      </c>
      <c r="H32" t="s">
        <v>131</v>
      </c>
      <c r="J32">
        <v>100</v>
      </c>
    </row>
    <row r="33" spans="6:10" ht="12.75">
      <c r="F33" t="s">
        <v>133</v>
      </c>
      <c r="H33" t="s">
        <v>134</v>
      </c>
      <c r="J33">
        <v>3750</v>
      </c>
    </row>
    <row r="37" spans="1:10" ht="12.75">
      <c r="A37" s="3" t="s">
        <v>16</v>
      </c>
      <c r="C37" s="24">
        <v>5000</v>
      </c>
      <c r="D37" s="24">
        <v>75000</v>
      </c>
      <c r="E37" s="24">
        <v>62500</v>
      </c>
      <c r="F37" s="24">
        <v>62500</v>
      </c>
      <c r="G37" s="24">
        <v>62500</v>
      </c>
      <c r="H37" s="24">
        <v>62500</v>
      </c>
      <c r="I37" s="24">
        <v>62500</v>
      </c>
      <c r="J37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8.7109375" style="0" customWidth="1"/>
    <col min="2" max="2" width="8.8515625" style="0" customWidth="1"/>
    <col min="3" max="9" width="8.00390625" style="0" customWidth="1"/>
    <col min="10" max="10" width="7.8515625" style="0" customWidth="1"/>
  </cols>
  <sheetData>
    <row r="1" ht="19.5">
      <c r="A1" s="1" t="s">
        <v>0</v>
      </c>
    </row>
    <row r="3" spans="1:10" ht="12.75">
      <c r="A3" s="2" t="s">
        <v>1</v>
      </c>
      <c r="B3" s="8"/>
      <c r="C3" s="13">
        <v>2009</v>
      </c>
      <c r="D3" s="13">
        <v>2010</v>
      </c>
      <c r="E3" s="13">
        <v>2011</v>
      </c>
      <c r="F3" s="13">
        <v>2012</v>
      </c>
      <c r="G3" s="13">
        <v>2013</v>
      </c>
      <c r="H3" s="61">
        <v>2014</v>
      </c>
      <c r="I3" s="61">
        <v>2015</v>
      </c>
      <c r="J3" s="61">
        <v>2016</v>
      </c>
    </row>
    <row r="4" spans="1:10" ht="12.75">
      <c r="A4" s="4" t="s">
        <v>3</v>
      </c>
      <c r="B4" s="9"/>
      <c r="C4" s="53">
        <v>2504</v>
      </c>
      <c r="D4" s="53">
        <v>2550</v>
      </c>
      <c r="E4" s="53">
        <v>3152</v>
      </c>
      <c r="F4" s="53">
        <v>2421</v>
      </c>
      <c r="G4" s="53">
        <v>2116</v>
      </c>
      <c r="H4" s="53">
        <v>2200</v>
      </c>
      <c r="I4" s="56">
        <v>2056</v>
      </c>
      <c r="J4" s="56">
        <v>3596</v>
      </c>
    </row>
    <row r="5" spans="1:10" ht="12.75">
      <c r="A5" s="5" t="s">
        <v>4</v>
      </c>
      <c r="B5" s="10"/>
      <c r="C5" s="53">
        <v>2284</v>
      </c>
      <c r="D5" s="53">
        <v>2377</v>
      </c>
      <c r="E5" s="53">
        <v>3528</v>
      </c>
      <c r="F5" s="53">
        <v>2740</v>
      </c>
      <c r="G5" s="53">
        <v>1926</v>
      </c>
      <c r="H5" s="53">
        <v>2861</v>
      </c>
      <c r="I5" s="56">
        <v>1990</v>
      </c>
      <c r="J5" s="56">
        <v>2276</v>
      </c>
    </row>
    <row r="6" spans="1:10" ht="12.75">
      <c r="A6" s="5" t="s">
        <v>5</v>
      </c>
      <c r="B6" s="10"/>
      <c r="C6" s="53">
        <v>2570</v>
      </c>
      <c r="D6" s="53">
        <v>2919</v>
      </c>
      <c r="E6" s="53">
        <v>3288</v>
      </c>
      <c r="F6" s="53">
        <v>3925</v>
      </c>
      <c r="G6" s="53">
        <v>2174</v>
      </c>
      <c r="H6" s="53">
        <v>2367</v>
      </c>
      <c r="I6" s="56">
        <v>1963</v>
      </c>
      <c r="J6" s="56">
        <v>2301</v>
      </c>
    </row>
    <row r="7" spans="1:10" ht="12.75">
      <c r="A7" s="5" t="s">
        <v>6</v>
      </c>
      <c r="B7" s="10"/>
      <c r="C7" s="53">
        <v>3126</v>
      </c>
      <c r="D7" s="53">
        <v>3068</v>
      </c>
      <c r="E7" s="53">
        <v>3681</v>
      </c>
      <c r="F7" s="53">
        <v>3470</v>
      </c>
      <c r="G7" s="53">
        <v>2256</v>
      </c>
      <c r="H7" s="53">
        <v>2456</v>
      </c>
      <c r="I7" s="56">
        <v>2484</v>
      </c>
      <c r="J7" s="56">
        <v>2174</v>
      </c>
    </row>
    <row r="8" spans="1:10" ht="12.75">
      <c r="A8" s="5" t="s">
        <v>7</v>
      </c>
      <c r="B8" s="10"/>
      <c r="C8" s="53">
        <v>2990</v>
      </c>
      <c r="D8" s="53">
        <v>2936</v>
      </c>
      <c r="E8" s="53">
        <v>3595</v>
      </c>
      <c r="F8" s="53">
        <v>3567</v>
      </c>
      <c r="G8" s="53">
        <v>2608</v>
      </c>
      <c r="H8" s="53">
        <v>2889</v>
      </c>
      <c r="I8" s="56">
        <v>2346</v>
      </c>
      <c r="J8" s="56">
        <v>2630</v>
      </c>
    </row>
    <row r="9" spans="1:10" ht="12.75">
      <c r="A9" s="5" t="s">
        <v>8</v>
      </c>
      <c r="B9" s="10"/>
      <c r="C9" s="53">
        <v>3089</v>
      </c>
      <c r="D9" s="53">
        <v>3247</v>
      </c>
      <c r="E9" s="53">
        <v>3410</v>
      </c>
      <c r="F9" s="53">
        <v>2950</v>
      </c>
      <c r="G9" s="53">
        <v>2545</v>
      </c>
      <c r="H9" s="53">
        <v>2722</v>
      </c>
      <c r="I9" s="56">
        <v>2807</v>
      </c>
      <c r="J9" s="56">
        <v>2648</v>
      </c>
    </row>
    <row r="10" spans="1:10" ht="12.75">
      <c r="A10" s="5" t="s">
        <v>9</v>
      </c>
      <c r="B10" s="10"/>
      <c r="C10" s="53">
        <v>3171</v>
      </c>
      <c r="D10" s="53">
        <v>3989</v>
      </c>
      <c r="E10" s="53">
        <v>3000</v>
      </c>
      <c r="F10" s="53">
        <v>3678</v>
      </c>
      <c r="G10" s="53">
        <v>2704</v>
      </c>
      <c r="H10" s="53">
        <v>3063</v>
      </c>
      <c r="I10" s="56">
        <v>2588</v>
      </c>
      <c r="J10" s="56">
        <v>2360</v>
      </c>
    </row>
    <row r="11" spans="1:10" ht="12.75">
      <c r="A11" s="5" t="s">
        <v>10</v>
      </c>
      <c r="B11" s="10"/>
      <c r="C11" s="53">
        <v>3184</v>
      </c>
      <c r="D11" s="53">
        <v>3593</v>
      </c>
      <c r="E11" s="53">
        <v>2547</v>
      </c>
      <c r="F11" s="53">
        <v>2308</v>
      </c>
      <c r="G11" s="53">
        <v>2648</v>
      </c>
      <c r="H11" s="53">
        <v>2881</v>
      </c>
      <c r="I11" s="56">
        <v>2730</v>
      </c>
      <c r="J11" s="56">
        <v>2703</v>
      </c>
    </row>
    <row r="12" spans="1:10" ht="12.75">
      <c r="A12" s="5" t="s">
        <v>11</v>
      </c>
      <c r="B12" s="10"/>
      <c r="C12" s="53">
        <v>2816</v>
      </c>
      <c r="D12" s="53">
        <v>4121</v>
      </c>
      <c r="E12" s="53">
        <v>2265</v>
      </c>
      <c r="F12" s="53">
        <v>2250</v>
      </c>
      <c r="G12" s="53">
        <v>2688</v>
      </c>
      <c r="H12" s="53">
        <v>2166</v>
      </c>
      <c r="I12" s="56">
        <v>2147</v>
      </c>
      <c r="J12" s="56">
        <v>2311</v>
      </c>
    </row>
    <row r="13" spans="1:10" ht="12.75">
      <c r="A13" s="5" t="s">
        <v>12</v>
      </c>
      <c r="B13" s="10"/>
      <c r="C13" s="53">
        <v>2727</v>
      </c>
      <c r="D13" s="53">
        <v>2748</v>
      </c>
      <c r="E13" s="53">
        <v>2325</v>
      </c>
      <c r="F13" s="53">
        <v>2400</v>
      </c>
      <c r="G13" s="53">
        <v>2293</v>
      </c>
      <c r="H13" s="53">
        <v>2132</v>
      </c>
      <c r="I13" s="56">
        <v>2294</v>
      </c>
      <c r="J13" s="56">
        <v>2333</v>
      </c>
    </row>
    <row r="14" spans="1:10" ht="12.75">
      <c r="A14" s="5" t="s">
        <v>13</v>
      </c>
      <c r="B14" s="10"/>
      <c r="C14" s="53">
        <v>2669</v>
      </c>
      <c r="D14" s="53">
        <v>2519</v>
      </c>
      <c r="E14" s="53">
        <v>2154</v>
      </c>
      <c r="F14" s="53">
        <v>2357</v>
      </c>
      <c r="G14" s="53">
        <v>2116</v>
      </c>
      <c r="H14" s="53">
        <v>2022</v>
      </c>
      <c r="I14" s="56">
        <v>2050</v>
      </c>
      <c r="J14" s="56">
        <v>2353</v>
      </c>
    </row>
    <row r="15" spans="1:10" ht="12.75">
      <c r="A15" s="5" t="s">
        <v>14</v>
      </c>
      <c r="B15" s="10"/>
      <c r="C15" s="53">
        <v>2824</v>
      </c>
      <c r="D15" s="53">
        <v>3285</v>
      </c>
      <c r="E15" s="53">
        <v>2339</v>
      </c>
      <c r="F15" s="53">
        <v>2358</v>
      </c>
      <c r="G15" s="53">
        <v>2401</v>
      </c>
      <c r="H15" s="53">
        <v>2227</v>
      </c>
      <c r="I15" s="56">
        <v>2236</v>
      </c>
      <c r="J15" s="56">
        <v>2387</v>
      </c>
    </row>
    <row r="16" spans="1:10" ht="12.75">
      <c r="A16" s="5"/>
      <c r="B16" s="10"/>
      <c r="I16" s="7"/>
      <c r="J16" s="10"/>
    </row>
    <row r="17" spans="1:10" ht="12.75">
      <c r="A17" s="2" t="s">
        <v>15</v>
      </c>
      <c r="B17" s="11"/>
      <c r="C17" s="40">
        <f>SUM(C4:C16)</f>
        <v>33954</v>
      </c>
      <c r="D17" s="40">
        <f>SUM(D4:D16)</f>
        <v>37352</v>
      </c>
      <c r="E17" s="40">
        <f aca="true" t="shared" si="0" ref="E17:J17">SUM(E4:E15)</f>
        <v>35284</v>
      </c>
      <c r="F17" s="40">
        <f t="shared" si="0"/>
        <v>34424</v>
      </c>
      <c r="G17" s="40">
        <f t="shared" si="0"/>
        <v>28475</v>
      </c>
      <c r="H17" s="40">
        <f t="shared" si="0"/>
        <v>29986</v>
      </c>
      <c r="I17" s="40">
        <f>SUM(I4:I16)</f>
        <v>27691</v>
      </c>
      <c r="J17" s="40">
        <f t="shared" si="0"/>
        <v>30072</v>
      </c>
    </row>
    <row r="18" spans="1:10" ht="12.75">
      <c r="A18" s="3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3" t="s">
        <v>23</v>
      </c>
      <c r="B19" s="18"/>
      <c r="C19" s="18"/>
      <c r="D19" s="53">
        <v>1650</v>
      </c>
      <c r="E19" s="53">
        <v>809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</row>
    <row r="20" spans="1:10" ht="12.75">
      <c r="A20" s="3" t="s">
        <v>24</v>
      </c>
      <c r="B20" s="18"/>
      <c r="C20" s="18"/>
      <c r="D20" s="53">
        <v>28205</v>
      </c>
      <c r="E20" s="53">
        <v>26885</v>
      </c>
      <c r="F20" s="53">
        <v>28538</v>
      </c>
      <c r="G20" s="53">
        <v>27270</v>
      </c>
      <c r="H20" s="53">
        <v>28915</v>
      </c>
      <c r="I20" s="53">
        <v>26916</v>
      </c>
      <c r="J20" s="53">
        <v>27572</v>
      </c>
    </row>
    <row r="21" spans="1:10" ht="12.75">
      <c r="A21" s="3" t="s">
        <v>25</v>
      </c>
      <c r="B21" s="18"/>
      <c r="C21" s="18"/>
      <c r="D21" s="53">
        <v>176</v>
      </c>
      <c r="E21" s="53">
        <v>167</v>
      </c>
      <c r="F21" s="53">
        <v>179</v>
      </c>
      <c r="G21" s="53">
        <v>116</v>
      </c>
      <c r="H21" s="53">
        <v>127</v>
      </c>
      <c r="I21" s="53">
        <v>141</v>
      </c>
      <c r="J21" s="53">
        <v>136</v>
      </c>
    </row>
    <row r="22" spans="1:10" ht="12.75">
      <c r="A22" s="3" t="s">
        <v>45</v>
      </c>
      <c r="B22" s="18"/>
      <c r="C22" s="18"/>
      <c r="D22" s="53">
        <v>3900</v>
      </c>
      <c r="E22" s="53">
        <v>5300</v>
      </c>
      <c r="F22" s="53">
        <v>0</v>
      </c>
      <c r="G22" s="53">
        <v>0</v>
      </c>
      <c r="H22" s="53">
        <v>0</v>
      </c>
      <c r="I22" s="53">
        <v>0</v>
      </c>
      <c r="J22" s="53"/>
    </row>
    <row r="23" spans="1:10" ht="12.75">
      <c r="A23" s="3" t="s">
        <v>47</v>
      </c>
      <c r="B23" s="18"/>
      <c r="C23" s="18"/>
      <c r="D23">
        <v>3421</v>
      </c>
      <c r="E23">
        <v>2123</v>
      </c>
      <c r="F23">
        <v>5886</v>
      </c>
      <c r="G23" s="53">
        <v>1205</v>
      </c>
      <c r="H23" s="53">
        <v>1071</v>
      </c>
      <c r="I23" s="53">
        <v>775</v>
      </c>
      <c r="J23" s="53">
        <v>2500</v>
      </c>
    </row>
    <row r="24" spans="1:10" ht="12.75">
      <c r="A24" s="3" t="s">
        <v>135</v>
      </c>
      <c r="B24" s="18"/>
      <c r="C24" s="18"/>
      <c r="D24" s="48">
        <f>D23/D17</f>
        <v>0.09158813450417648</v>
      </c>
      <c r="E24" s="48">
        <f>E23/E17</f>
        <v>0.06016891508899218</v>
      </c>
      <c r="F24" s="48">
        <f>F23/F17</f>
        <v>0.1709853590518243</v>
      </c>
      <c r="G24" s="59">
        <v>0.0424</v>
      </c>
      <c r="H24" s="59">
        <v>0.0357</v>
      </c>
      <c r="I24" s="59">
        <v>0.028</v>
      </c>
      <c r="J24" s="59">
        <v>0.0832</v>
      </c>
    </row>
    <row r="25" spans="1:10" ht="12.75">
      <c r="A25" s="3" t="s">
        <v>136</v>
      </c>
      <c r="B25" s="18"/>
      <c r="C25" s="18"/>
      <c r="D25">
        <v>3735</v>
      </c>
      <c r="E25">
        <v>3528</v>
      </c>
      <c r="F25">
        <v>3442</v>
      </c>
      <c r="G25" s="53">
        <v>2847</v>
      </c>
      <c r="H25" s="53">
        <v>2998</v>
      </c>
      <c r="I25" s="53">
        <v>2769</v>
      </c>
      <c r="J25" s="53">
        <v>3007</v>
      </c>
    </row>
    <row r="26" spans="1:10" ht="12.75">
      <c r="A26" s="3" t="s">
        <v>27</v>
      </c>
      <c r="B26" s="18"/>
      <c r="C26" s="18"/>
      <c r="D26" s="28">
        <f>-D25+D21+D22+D23</f>
        <v>3762</v>
      </c>
      <c r="E26" s="28">
        <f>-E25+E21+E22+E23</f>
        <v>4062</v>
      </c>
      <c r="F26" s="28">
        <v>2444</v>
      </c>
      <c r="G26" s="53">
        <v>-1642</v>
      </c>
      <c r="H26" s="53">
        <v>0</v>
      </c>
      <c r="I26" s="52">
        <v>0</v>
      </c>
      <c r="J26" s="52">
        <v>0</v>
      </c>
    </row>
    <row r="27" ht="12.75">
      <c r="A27" s="3"/>
    </row>
    <row r="29" spans="1:10" ht="12.75">
      <c r="A29" s="3" t="s">
        <v>16</v>
      </c>
      <c r="C29" s="24">
        <v>5000</v>
      </c>
      <c r="D29" s="24">
        <v>62500</v>
      </c>
      <c r="E29" s="24">
        <v>62500</v>
      </c>
      <c r="F29" s="24">
        <v>62500</v>
      </c>
      <c r="G29" s="24">
        <v>62500</v>
      </c>
      <c r="H29" s="24">
        <v>62500</v>
      </c>
      <c r="I29" s="24">
        <v>40000</v>
      </c>
      <c r="J29" s="24">
        <v>40000</v>
      </c>
    </row>
    <row r="55" spans="2:6" ht="12.75">
      <c r="B55" s="60"/>
      <c r="C55" s="58">
        <v>2015</v>
      </c>
      <c r="E55" s="57"/>
      <c r="F55" s="58">
        <v>2016</v>
      </c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">
      <selection activeCell="J46" sqref="J46"/>
    </sheetView>
  </sheetViews>
  <sheetFormatPr defaultColWidth="9.140625" defaultRowHeight="12.75"/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1987</v>
      </c>
      <c r="D3" s="13">
        <v>1988</v>
      </c>
      <c r="E3" s="14">
        <v>1989</v>
      </c>
      <c r="F3" s="13">
        <v>1990</v>
      </c>
      <c r="G3" s="13">
        <v>1991</v>
      </c>
      <c r="H3" s="13">
        <v>1992</v>
      </c>
      <c r="I3" s="13">
        <v>1993</v>
      </c>
      <c r="J3" s="13">
        <v>1994</v>
      </c>
      <c r="K3" s="15" t="s">
        <v>20</v>
      </c>
    </row>
    <row r="4" spans="1:11" ht="12.75">
      <c r="A4" s="4" t="s">
        <v>3</v>
      </c>
      <c r="B4" s="9"/>
      <c r="C4" s="16">
        <v>2953</v>
      </c>
      <c r="D4" s="16">
        <v>2171</v>
      </c>
      <c r="E4" s="16">
        <v>2507</v>
      </c>
      <c r="F4" s="16">
        <v>2224</v>
      </c>
      <c r="G4" s="16">
        <v>2827</v>
      </c>
      <c r="H4" s="16">
        <v>2219</v>
      </c>
      <c r="I4" s="16">
        <v>3632</v>
      </c>
      <c r="J4" s="16">
        <v>4085</v>
      </c>
      <c r="K4" s="17">
        <f aca="true" t="shared" si="0" ref="K4:K15">SUM(C4:I4)/6</f>
        <v>3088.8333333333335</v>
      </c>
    </row>
    <row r="5" spans="1:11" ht="12.75">
      <c r="A5" s="5" t="s">
        <v>4</v>
      </c>
      <c r="B5" s="10"/>
      <c r="C5" s="18">
        <v>4101</v>
      </c>
      <c r="D5" s="18">
        <v>2730</v>
      </c>
      <c r="E5" s="18">
        <v>3185</v>
      </c>
      <c r="F5" s="18">
        <v>1913</v>
      </c>
      <c r="G5" s="18">
        <v>2511</v>
      </c>
      <c r="H5" s="18">
        <v>2960</v>
      </c>
      <c r="I5" s="18">
        <v>2686</v>
      </c>
      <c r="J5" s="18">
        <v>3533</v>
      </c>
      <c r="K5" s="19">
        <f t="shared" si="0"/>
        <v>3347.6666666666665</v>
      </c>
    </row>
    <row r="6" spans="1:11" ht="12.75">
      <c r="A6" s="5" t="s">
        <v>5</v>
      </c>
      <c r="B6" s="10"/>
      <c r="C6" s="18">
        <v>4590</v>
      </c>
      <c r="D6" s="18">
        <v>2508</v>
      </c>
      <c r="E6" s="18">
        <v>2690</v>
      </c>
      <c r="F6" s="18">
        <v>2428</v>
      </c>
      <c r="G6" s="18">
        <v>2550</v>
      </c>
      <c r="H6" s="18">
        <v>1973</v>
      </c>
      <c r="I6" s="18">
        <v>4036</v>
      </c>
      <c r="J6" s="18">
        <v>4085</v>
      </c>
      <c r="K6" s="19">
        <f t="shared" si="0"/>
        <v>3462.5</v>
      </c>
    </row>
    <row r="7" spans="1:11" ht="12.75">
      <c r="A7" s="5" t="s">
        <v>6</v>
      </c>
      <c r="B7" s="10"/>
      <c r="C7" s="18">
        <v>3928</v>
      </c>
      <c r="D7" s="18">
        <v>2661</v>
      </c>
      <c r="E7" s="18">
        <v>2525</v>
      </c>
      <c r="F7" s="18">
        <v>3714</v>
      </c>
      <c r="G7" s="18">
        <v>3545</v>
      </c>
      <c r="H7" s="18">
        <v>2488</v>
      </c>
      <c r="I7" s="18">
        <v>4467</v>
      </c>
      <c r="J7" s="18">
        <v>4513</v>
      </c>
      <c r="K7" s="19">
        <f t="shared" si="0"/>
        <v>3888</v>
      </c>
    </row>
    <row r="8" spans="1:11" ht="12.75">
      <c r="A8" s="5" t="s">
        <v>7</v>
      </c>
      <c r="B8" s="10"/>
      <c r="C8" s="18">
        <v>2137</v>
      </c>
      <c r="D8" s="18">
        <v>4981</v>
      </c>
      <c r="E8" s="18">
        <v>6432</v>
      </c>
      <c r="F8" s="18">
        <v>4336</v>
      </c>
      <c r="G8" s="18">
        <v>5303</v>
      </c>
      <c r="H8" s="18">
        <v>5082</v>
      </c>
      <c r="I8" s="18">
        <v>7155</v>
      </c>
      <c r="J8" s="18">
        <v>6304</v>
      </c>
      <c r="K8" s="19">
        <f t="shared" si="0"/>
        <v>5904.333333333333</v>
      </c>
    </row>
    <row r="9" spans="1:11" ht="12.75">
      <c r="A9" s="5" t="s">
        <v>8</v>
      </c>
      <c r="B9" s="10"/>
      <c r="C9" s="18">
        <v>2192</v>
      </c>
      <c r="D9" s="18">
        <v>5717</v>
      </c>
      <c r="E9" s="18">
        <v>5801</v>
      </c>
      <c r="F9" s="18">
        <v>5036</v>
      </c>
      <c r="G9" s="18">
        <v>2894</v>
      </c>
      <c r="H9" s="18">
        <v>7738</v>
      </c>
      <c r="I9" s="18">
        <v>5499</v>
      </c>
      <c r="J9" s="18">
        <v>6047</v>
      </c>
      <c r="K9" s="19">
        <f t="shared" si="0"/>
        <v>5812.833333333333</v>
      </c>
    </row>
    <row r="10" spans="1:11" ht="12.75">
      <c r="A10" s="5" t="s">
        <v>9</v>
      </c>
      <c r="B10" s="10"/>
      <c r="C10" s="18">
        <v>5463</v>
      </c>
      <c r="D10" s="18">
        <v>4286</v>
      </c>
      <c r="E10" s="18">
        <v>5913</v>
      </c>
      <c r="F10" s="18">
        <v>5335</v>
      </c>
      <c r="G10" s="18">
        <v>4152</v>
      </c>
      <c r="H10" s="18">
        <v>6275</v>
      </c>
      <c r="I10" s="18">
        <v>4892</v>
      </c>
      <c r="J10" s="18">
        <v>10390</v>
      </c>
      <c r="K10" s="19">
        <f t="shared" si="0"/>
        <v>6052.666666666667</v>
      </c>
    </row>
    <row r="11" spans="1:11" ht="12.75">
      <c r="A11" s="5" t="s">
        <v>10</v>
      </c>
      <c r="B11" s="10"/>
      <c r="C11" s="18">
        <v>4705</v>
      </c>
      <c r="D11" s="18">
        <v>3879</v>
      </c>
      <c r="E11" s="18">
        <v>4004</v>
      </c>
      <c r="F11" s="18">
        <v>5013</v>
      </c>
      <c r="G11" s="18">
        <v>3371</v>
      </c>
      <c r="H11" s="18">
        <v>4240</v>
      </c>
      <c r="I11" s="18">
        <v>3669</v>
      </c>
      <c r="J11" s="18">
        <v>6305</v>
      </c>
      <c r="K11" s="19">
        <f t="shared" si="0"/>
        <v>4813.5</v>
      </c>
    </row>
    <row r="12" spans="1:11" ht="12.75">
      <c r="A12" s="5" t="s">
        <v>11</v>
      </c>
      <c r="B12" s="10"/>
      <c r="C12" s="18">
        <v>4778</v>
      </c>
      <c r="D12" s="18">
        <v>2799</v>
      </c>
      <c r="E12" s="18">
        <v>2667</v>
      </c>
      <c r="F12" s="18">
        <v>3150</v>
      </c>
      <c r="G12" s="18">
        <v>3137</v>
      </c>
      <c r="H12" s="18">
        <v>4690</v>
      </c>
      <c r="I12" s="18">
        <v>2983</v>
      </c>
      <c r="J12" s="18">
        <v>4255</v>
      </c>
      <c r="K12" s="19">
        <f t="shared" si="0"/>
        <v>4034</v>
      </c>
    </row>
    <row r="13" spans="1:11" ht="12.75">
      <c r="A13" s="5" t="s">
        <v>12</v>
      </c>
      <c r="B13" s="10"/>
      <c r="C13" s="18">
        <v>4210</v>
      </c>
      <c r="D13" s="18">
        <v>3385</v>
      </c>
      <c r="E13" s="18">
        <v>1727</v>
      </c>
      <c r="F13" s="18">
        <v>2692</v>
      </c>
      <c r="G13" s="18">
        <v>2914</v>
      </c>
      <c r="H13" s="18">
        <v>3327</v>
      </c>
      <c r="I13" s="18">
        <v>3079</v>
      </c>
      <c r="J13" s="18">
        <v>4268</v>
      </c>
      <c r="K13" s="19">
        <f t="shared" si="0"/>
        <v>3555.6666666666665</v>
      </c>
    </row>
    <row r="14" spans="1:11" ht="12.75">
      <c r="A14" s="5" t="s">
        <v>13</v>
      </c>
      <c r="B14" s="10"/>
      <c r="C14" s="18">
        <v>4151</v>
      </c>
      <c r="D14" s="18">
        <v>2508</v>
      </c>
      <c r="E14" s="18">
        <v>2971</v>
      </c>
      <c r="F14" s="18">
        <v>3143</v>
      </c>
      <c r="G14" s="18">
        <v>3228</v>
      </c>
      <c r="H14" s="18">
        <v>2317</v>
      </c>
      <c r="I14" s="18">
        <v>2686</v>
      </c>
      <c r="J14" s="18">
        <v>3482</v>
      </c>
      <c r="K14" s="19">
        <f t="shared" si="0"/>
        <v>3500.6666666666665</v>
      </c>
    </row>
    <row r="15" spans="1:11" ht="12.75">
      <c r="A15" s="5" t="s">
        <v>14</v>
      </c>
      <c r="B15" s="10"/>
      <c r="C15" s="18">
        <v>3117</v>
      </c>
      <c r="D15" s="18">
        <v>3373</v>
      </c>
      <c r="E15" s="18">
        <v>2909</v>
      </c>
      <c r="F15" s="18">
        <v>2684</v>
      </c>
      <c r="G15" s="18">
        <v>2042</v>
      </c>
      <c r="H15" s="18">
        <v>3348</v>
      </c>
      <c r="I15" s="18">
        <v>2721</v>
      </c>
      <c r="J15" s="18">
        <v>3488</v>
      </c>
      <c r="K15" s="19">
        <f t="shared" si="0"/>
        <v>3365.6666666666665</v>
      </c>
    </row>
    <row r="16" spans="1:11" ht="12.75">
      <c r="A16" s="6"/>
      <c r="B16" s="7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2.75">
      <c r="A17" s="2" t="s">
        <v>15</v>
      </c>
      <c r="B17" s="11"/>
      <c r="C17" s="22">
        <f aca="true" t="shared" si="1" ref="C17:J17">SUM(C4:C16)</f>
        <v>46325</v>
      </c>
      <c r="D17" s="22">
        <f t="shared" si="1"/>
        <v>40998</v>
      </c>
      <c r="E17" s="22">
        <f t="shared" si="1"/>
        <v>43331</v>
      </c>
      <c r="F17" s="22">
        <f t="shared" si="1"/>
        <v>41668</v>
      </c>
      <c r="G17" s="22">
        <f t="shared" si="1"/>
        <v>38474</v>
      </c>
      <c r="H17" s="22">
        <f t="shared" si="1"/>
        <v>46657</v>
      </c>
      <c r="I17" s="22">
        <f t="shared" si="1"/>
        <v>47505</v>
      </c>
      <c r="J17" s="22">
        <f t="shared" si="1"/>
        <v>60755</v>
      </c>
      <c r="K17" s="23">
        <f>SUM(C17:G17)/5</f>
        <v>42159.2</v>
      </c>
    </row>
    <row r="18" ht="12.75">
      <c r="A18" s="3"/>
    </row>
    <row r="19" spans="1:10" ht="12.75">
      <c r="A19" s="3" t="s">
        <v>16</v>
      </c>
      <c r="C19">
        <v>5000</v>
      </c>
      <c r="D19">
        <v>5000</v>
      </c>
      <c r="E19">
        <v>5000</v>
      </c>
      <c r="F19">
        <v>5000</v>
      </c>
      <c r="G19">
        <v>5000</v>
      </c>
      <c r="H19">
        <v>5000</v>
      </c>
      <c r="I19" s="24" t="s">
        <v>17</v>
      </c>
      <c r="J19" s="24" t="s">
        <v>17</v>
      </c>
    </row>
  </sheetData>
  <sheetProtection/>
  <printOptions/>
  <pageMargins left="0.35433070866141736" right="0.5905511811023623" top="0.4724409448818898" bottom="0.984251968503937" header="0.5118110236220472" footer="0.5118110236220472"/>
  <pageSetup horizontalDpi="360" verticalDpi="360" orientation="portrait" paperSize="9" r:id="rId2"/>
  <headerFooter alignWithMargins="0">
    <oddHeader>&amp;R&amp;F 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6">
      <selection activeCell="J39" sqref="J39"/>
    </sheetView>
  </sheetViews>
  <sheetFormatPr defaultColWidth="9.140625" defaultRowHeight="12.75"/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1988</v>
      </c>
      <c r="D3" s="14">
        <v>1989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5" t="s">
        <v>21</v>
      </c>
    </row>
    <row r="4" spans="1:11" ht="12.75">
      <c r="A4" s="4" t="s">
        <v>3</v>
      </c>
      <c r="B4" s="9"/>
      <c r="C4" s="16">
        <v>2171</v>
      </c>
      <c r="D4" s="16">
        <v>2507</v>
      </c>
      <c r="E4" s="16">
        <v>2224</v>
      </c>
      <c r="F4" s="16">
        <v>2827</v>
      </c>
      <c r="G4" s="16">
        <v>2219</v>
      </c>
      <c r="H4" s="16">
        <v>3632</v>
      </c>
      <c r="I4" s="16">
        <v>4085</v>
      </c>
      <c r="J4" s="16">
        <v>2876</v>
      </c>
      <c r="K4" s="17">
        <f>SUM(C4:I4)/7</f>
        <v>2809.285714285714</v>
      </c>
    </row>
    <row r="5" spans="1:11" ht="12.75">
      <c r="A5" s="5" t="s">
        <v>4</v>
      </c>
      <c r="B5" s="10"/>
      <c r="C5" s="18">
        <v>2730</v>
      </c>
      <c r="D5" s="18">
        <v>3185</v>
      </c>
      <c r="E5" s="18">
        <v>1913</v>
      </c>
      <c r="F5" s="18">
        <v>2511</v>
      </c>
      <c r="G5" s="18">
        <v>2960</v>
      </c>
      <c r="H5" s="18">
        <v>2686</v>
      </c>
      <c r="I5" s="18">
        <v>3533</v>
      </c>
      <c r="J5" s="18">
        <v>3090</v>
      </c>
      <c r="K5" s="19">
        <f aca="true" t="shared" si="0" ref="K5:K15">SUM(C5:I5)/7</f>
        <v>2788.285714285714</v>
      </c>
    </row>
    <row r="6" spans="1:11" ht="12.75">
      <c r="A6" s="5" t="s">
        <v>5</v>
      </c>
      <c r="B6" s="10"/>
      <c r="C6" s="18">
        <v>2508</v>
      </c>
      <c r="D6" s="18">
        <v>2690</v>
      </c>
      <c r="E6" s="18">
        <v>2428</v>
      </c>
      <c r="F6" s="18">
        <v>2550</v>
      </c>
      <c r="G6" s="18">
        <v>1973</v>
      </c>
      <c r="H6" s="18">
        <v>4036</v>
      </c>
      <c r="I6" s="18">
        <v>4085</v>
      </c>
      <c r="J6" s="18">
        <v>4261</v>
      </c>
      <c r="K6" s="19">
        <f t="shared" si="0"/>
        <v>2895.714285714286</v>
      </c>
    </row>
    <row r="7" spans="1:11" ht="12.75">
      <c r="A7" s="5" t="s">
        <v>6</v>
      </c>
      <c r="B7" s="10"/>
      <c r="C7" s="18">
        <v>2661</v>
      </c>
      <c r="D7" s="18">
        <v>2525</v>
      </c>
      <c r="E7" s="18">
        <v>3714</v>
      </c>
      <c r="F7" s="18">
        <v>3545</v>
      </c>
      <c r="G7" s="18">
        <v>2488</v>
      </c>
      <c r="H7" s="18">
        <v>4467</v>
      </c>
      <c r="I7" s="18">
        <v>4513</v>
      </c>
      <c r="J7" s="18">
        <v>5583</v>
      </c>
      <c r="K7" s="19">
        <f t="shared" si="0"/>
        <v>3416.1428571428573</v>
      </c>
    </row>
    <row r="8" spans="1:11" ht="12.75">
      <c r="A8" s="5" t="s">
        <v>7</v>
      </c>
      <c r="B8" s="10"/>
      <c r="C8" s="18">
        <v>4981</v>
      </c>
      <c r="D8" s="18">
        <v>6432</v>
      </c>
      <c r="E8" s="18">
        <v>4336</v>
      </c>
      <c r="F8" s="18">
        <v>5303</v>
      </c>
      <c r="G8" s="18">
        <v>5082</v>
      </c>
      <c r="H8" s="18">
        <v>7155</v>
      </c>
      <c r="I8" s="18">
        <v>6304</v>
      </c>
      <c r="J8" s="18">
        <v>6211</v>
      </c>
      <c r="K8" s="19">
        <f t="shared" si="0"/>
        <v>5656.142857142857</v>
      </c>
    </row>
    <row r="9" spans="1:11" ht="12.75">
      <c r="A9" s="5" t="s">
        <v>8</v>
      </c>
      <c r="B9" s="10"/>
      <c r="C9" s="18">
        <v>5717</v>
      </c>
      <c r="D9" s="18">
        <v>5801</v>
      </c>
      <c r="E9" s="18">
        <v>5036</v>
      </c>
      <c r="F9" s="18">
        <v>2894</v>
      </c>
      <c r="G9" s="18">
        <v>7738</v>
      </c>
      <c r="H9" s="18">
        <v>5499</v>
      </c>
      <c r="I9" s="18">
        <v>6047</v>
      </c>
      <c r="J9" s="18">
        <v>5940</v>
      </c>
      <c r="K9" s="19">
        <f t="shared" si="0"/>
        <v>5533.142857142857</v>
      </c>
    </row>
    <row r="10" spans="1:11" ht="12.75">
      <c r="A10" s="5" t="s">
        <v>9</v>
      </c>
      <c r="B10" s="10"/>
      <c r="C10" s="18">
        <v>4286</v>
      </c>
      <c r="D10" s="18">
        <v>5913</v>
      </c>
      <c r="E10" s="18">
        <v>5335</v>
      </c>
      <c r="F10" s="18">
        <v>4152</v>
      </c>
      <c r="G10" s="18">
        <v>6275</v>
      </c>
      <c r="H10" s="18">
        <v>4892</v>
      </c>
      <c r="I10" s="18">
        <v>10390</v>
      </c>
      <c r="J10" s="18">
        <v>6103</v>
      </c>
      <c r="K10" s="19">
        <f t="shared" si="0"/>
        <v>5891.857142857143</v>
      </c>
    </row>
    <row r="11" spans="1:11" ht="12.75">
      <c r="A11" s="5" t="s">
        <v>10</v>
      </c>
      <c r="B11" s="10"/>
      <c r="C11" s="18">
        <v>3879</v>
      </c>
      <c r="D11" s="18">
        <v>4004</v>
      </c>
      <c r="E11" s="18">
        <v>5013</v>
      </c>
      <c r="F11" s="18">
        <v>3371</v>
      </c>
      <c r="G11" s="18">
        <v>4240</v>
      </c>
      <c r="H11" s="18">
        <v>3669</v>
      </c>
      <c r="I11" s="18">
        <v>6305</v>
      </c>
      <c r="J11" s="18">
        <v>5676</v>
      </c>
      <c r="K11" s="19">
        <f t="shared" si="0"/>
        <v>4354.428571428572</v>
      </c>
    </row>
    <row r="12" spans="1:11" ht="12.75">
      <c r="A12" s="5" t="s">
        <v>11</v>
      </c>
      <c r="B12" s="10"/>
      <c r="C12" s="18">
        <v>2799</v>
      </c>
      <c r="D12" s="18">
        <v>2667</v>
      </c>
      <c r="E12" s="18">
        <v>3150</v>
      </c>
      <c r="F12" s="18">
        <v>3137</v>
      </c>
      <c r="G12" s="18">
        <v>4690</v>
      </c>
      <c r="H12" s="18">
        <v>2983</v>
      </c>
      <c r="I12" s="18">
        <v>4255</v>
      </c>
      <c r="J12" s="18">
        <v>3252</v>
      </c>
      <c r="K12" s="19">
        <f t="shared" si="0"/>
        <v>3383</v>
      </c>
    </row>
    <row r="13" spans="1:11" ht="12.75">
      <c r="A13" s="5" t="s">
        <v>12</v>
      </c>
      <c r="B13" s="10"/>
      <c r="C13" s="18">
        <v>3385</v>
      </c>
      <c r="D13" s="18">
        <v>1727</v>
      </c>
      <c r="E13" s="18">
        <v>2692</v>
      </c>
      <c r="F13" s="18">
        <v>2914</v>
      </c>
      <c r="G13" s="18">
        <v>3327</v>
      </c>
      <c r="H13" s="18">
        <v>3079</v>
      </c>
      <c r="I13" s="18">
        <v>4268</v>
      </c>
      <c r="J13" s="18">
        <v>3278</v>
      </c>
      <c r="K13" s="19">
        <f t="shared" si="0"/>
        <v>3056</v>
      </c>
    </row>
    <row r="14" spans="1:11" ht="12.75">
      <c r="A14" s="5" t="s">
        <v>13</v>
      </c>
      <c r="B14" s="10"/>
      <c r="C14" s="18">
        <v>2508</v>
      </c>
      <c r="D14" s="18">
        <v>2971</v>
      </c>
      <c r="E14" s="18">
        <v>3143</v>
      </c>
      <c r="F14" s="18">
        <v>3228</v>
      </c>
      <c r="G14" s="18">
        <v>2317</v>
      </c>
      <c r="H14" s="18">
        <v>2686</v>
      </c>
      <c r="I14" s="18">
        <v>3482</v>
      </c>
      <c r="J14" s="18">
        <v>3147</v>
      </c>
      <c r="K14" s="19">
        <f t="shared" si="0"/>
        <v>2905</v>
      </c>
    </row>
    <row r="15" spans="1:11" ht="12.75">
      <c r="A15" s="5" t="s">
        <v>14</v>
      </c>
      <c r="B15" s="10"/>
      <c r="C15" s="18">
        <v>3373</v>
      </c>
      <c r="D15" s="18">
        <v>2909</v>
      </c>
      <c r="E15" s="18">
        <v>2684</v>
      </c>
      <c r="F15" s="18">
        <v>2042</v>
      </c>
      <c r="G15" s="18">
        <v>3348</v>
      </c>
      <c r="H15" s="18">
        <v>2721</v>
      </c>
      <c r="I15" s="18">
        <v>3488</v>
      </c>
      <c r="J15" s="18">
        <v>3528</v>
      </c>
      <c r="K15" s="19">
        <f t="shared" si="0"/>
        <v>2937.8571428571427</v>
      </c>
    </row>
    <row r="16" spans="1:11" ht="12.75">
      <c r="A16" s="6"/>
      <c r="B16" s="7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2.75">
      <c r="A17" s="2" t="s">
        <v>15</v>
      </c>
      <c r="B17" s="11"/>
      <c r="C17" s="22">
        <f aca="true" t="shared" si="1" ref="C17:J17">SUM(C4:C16)</f>
        <v>40998</v>
      </c>
      <c r="D17" s="22">
        <f t="shared" si="1"/>
        <v>43331</v>
      </c>
      <c r="E17" s="22">
        <f t="shared" si="1"/>
        <v>41668</v>
      </c>
      <c r="F17" s="22">
        <f t="shared" si="1"/>
        <v>38474</v>
      </c>
      <c r="G17" s="22">
        <f t="shared" si="1"/>
        <v>46657</v>
      </c>
      <c r="H17" s="22">
        <f t="shared" si="1"/>
        <v>47505</v>
      </c>
      <c r="I17" s="22">
        <f t="shared" si="1"/>
        <v>60755</v>
      </c>
      <c r="J17" s="22">
        <f t="shared" si="1"/>
        <v>52945</v>
      </c>
      <c r="K17" s="23">
        <f>SUM(C17:I17)/7</f>
        <v>45626.857142857145</v>
      </c>
    </row>
    <row r="18" ht="12.75">
      <c r="A18" s="3"/>
    </row>
    <row r="19" spans="1:10" ht="12.75">
      <c r="A19" s="3" t="s">
        <v>16</v>
      </c>
      <c r="C19">
        <v>5000</v>
      </c>
      <c r="D19">
        <v>5000</v>
      </c>
      <c r="E19">
        <v>5000</v>
      </c>
      <c r="F19">
        <v>5000</v>
      </c>
      <c r="G19">
        <v>5000</v>
      </c>
      <c r="H19" s="24" t="s">
        <v>17</v>
      </c>
      <c r="I19" s="24" t="s">
        <v>17</v>
      </c>
      <c r="J19" s="24" t="s">
        <v>17</v>
      </c>
    </row>
  </sheetData>
  <sheetProtection/>
  <printOptions/>
  <pageMargins left="0.35433070866141736" right="0.5905511811023623" top="0.4724409448818898" bottom="0.984251968503937" header="0.5118110236220472" footer="0.5118110236220472"/>
  <pageSetup horizontalDpi="360" verticalDpi="360" orientation="portrait" paperSize="9" r:id="rId2"/>
  <headerFooter alignWithMargins="0">
    <oddHeader>&amp;R&amp;F  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">
      <selection activeCell="J13" sqref="J13"/>
    </sheetView>
  </sheetViews>
  <sheetFormatPr defaultColWidth="9.140625" defaultRowHeight="12.75"/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4">
        <v>1989</v>
      </c>
      <c r="D3" s="13">
        <v>1990</v>
      </c>
      <c r="E3" s="13">
        <v>1991</v>
      </c>
      <c r="F3" s="13">
        <v>1992</v>
      </c>
      <c r="G3" s="13">
        <v>1993</v>
      </c>
      <c r="H3" s="13">
        <v>1994</v>
      </c>
      <c r="I3" s="13">
        <v>1995</v>
      </c>
      <c r="J3" s="13">
        <v>1996</v>
      </c>
      <c r="K3" s="15" t="s">
        <v>22</v>
      </c>
    </row>
    <row r="4" spans="1:11" ht="12.75">
      <c r="A4" s="4" t="s">
        <v>3</v>
      </c>
      <c r="B4" s="9"/>
      <c r="C4" s="16">
        <v>2507</v>
      </c>
      <c r="D4" s="16">
        <v>2224</v>
      </c>
      <c r="E4" s="16">
        <v>2827</v>
      </c>
      <c r="F4" s="16">
        <v>2219</v>
      </c>
      <c r="G4" s="16">
        <v>3632</v>
      </c>
      <c r="H4" s="16">
        <v>4085</v>
      </c>
      <c r="I4" s="16">
        <v>2876</v>
      </c>
      <c r="J4" s="16"/>
      <c r="K4" s="17">
        <f aca="true" t="shared" si="0" ref="K4:K15">SUM(C4:I4)/7</f>
        <v>2910</v>
      </c>
    </row>
    <row r="5" spans="1:11" ht="12.75">
      <c r="A5" s="5" t="s">
        <v>4</v>
      </c>
      <c r="B5" s="10"/>
      <c r="C5" s="18">
        <v>3185</v>
      </c>
      <c r="D5" s="18">
        <v>1913</v>
      </c>
      <c r="E5" s="18">
        <v>2511</v>
      </c>
      <c r="F5" s="18">
        <v>2960</v>
      </c>
      <c r="G5" s="18">
        <v>2686</v>
      </c>
      <c r="H5" s="18">
        <v>3533</v>
      </c>
      <c r="I5" s="18">
        <v>3090</v>
      </c>
      <c r="J5" s="18"/>
      <c r="K5" s="19">
        <f t="shared" si="0"/>
        <v>2839.714285714286</v>
      </c>
    </row>
    <row r="6" spans="1:11" ht="12.75">
      <c r="A6" s="5" t="s">
        <v>5</v>
      </c>
      <c r="B6" s="10"/>
      <c r="C6" s="18">
        <v>2690</v>
      </c>
      <c r="D6" s="18">
        <v>2428</v>
      </c>
      <c r="E6" s="18">
        <v>2550</v>
      </c>
      <c r="F6" s="18">
        <v>1973</v>
      </c>
      <c r="G6" s="18">
        <v>4036</v>
      </c>
      <c r="H6" s="18">
        <v>4085</v>
      </c>
      <c r="I6" s="18">
        <v>4261</v>
      </c>
      <c r="J6" s="18"/>
      <c r="K6" s="19">
        <f t="shared" si="0"/>
        <v>3146.1428571428573</v>
      </c>
    </row>
    <row r="7" spans="1:11" ht="12.75">
      <c r="A7" s="5" t="s">
        <v>6</v>
      </c>
      <c r="B7" s="10"/>
      <c r="C7" s="18">
        <v>2525</v>
      </c>
      <c r="D7" s="18">
        <v>3714</v>
      </c>
      <c r="E7" s="18">
        <v>3545</v>
      </c>
      <c r="F7" s="18">
        <v>2488</v>
      </c>
      <c r="G7" s="18">
        <v>4467</v>
      </c>
      <c r="H7" s="18">
        <v>4513</v>
      </c>
      <c r="I7" s="18">
        <v>5583</v>
      </c>
      <c r="J7" s="18"/>
      <c r="K7" s="19">
        <f t="shared" si="0"/>
        <v>3833.5714285714284</v>
      </c>
    </row>
    <row r="8" spans="1:11" ht="12.75">
      <c r="A8" s="5" t="s">
        <v>7</v>
      </c>
      <c r="B8" s="10"/>
      <c r="C8" s="18">
        <v>6432</v>
      </c>
      <c r="D8" s="18">
        <v>4336</v>
      </c>
      <c r="E8" s="18">
        <v>5303</v>
      </c>
      <c r="F8" s="18">
        <v>5082</v>
      </c>
      <c r="G8" s="18">
        <v>7155</v>
      </c>
      <c r="H8" s="18">
        <v>6304</v>
      </c>
      <c r="I8" s="18">
        <v>6211</v>
      </c>
      <c r="J8" s="18"/>
      <c r="K8" s="19">
        <f t="shared" si="0"/>
        <v>5831.857142857143</v>
      </c>
    </row>
    <row r="9" spans="1:11" ht="12.75">
      <c r="A9" s="5" t="s">
        <v>8</v>
      </c>
      <c r="B9" s="10"/>
      <c r="C9" s="18">
        <v>5801</v>
      </c>
      <c r="D9" s="18">
        <v>5036</v>
      </c>
      <c r="E9" s="18">
        <v>2894</v>
      </c>
      <c r="F9" s="18">
        <v>7738</v>
      </c>
      <c r="G9" s="18">
        <v>5499</v>
      </c>
      <c r="H9" s="18">
        <v>6047</v>
      </c>
      <c r="I9" s="18">
        <v>5940</v>
      </c>
      <c r="J9" s="18"/>
      <c r="K9" s="19">
        <f t="shared" si="0"/>
        <v>5565</v>
      </c>
    </row>
    <row r="10" spans="1:11" ht="12.75">
      <c r="A10" s="5" t="s">
        <v>9</v>
      </c>
      <c r="B10" s="10"/>
      <c r="C10" s="18">
        <v>5913</v>
      </c>
      <c r="D10" s="18">
        <v>5335</v>
      </c>
      <c r="E10" s="18">
        <v>4152</v>
      </c>
      <c r="F10" s="18">
        <v>6275</v>
      </c>
      <c r="G10" s="18">
        <v>4892</v>
      </c>
      <c r="H10" s="18">
        <v>10390</v>
      </c>
      <c r="I10" s="18">
        <v>6103</v>
      </c>
      <c r="J10" s="18"/>
      <c r="K10" s="19">
        <f t="shared" si="0"/>
        <v>6151.428571428572</v>
      </c>
    </row>
    <row r="11" spans="1:11" ht="12.75">
      <c r="A11" s="5" t="s">
        <v>10</v>
      </c>
      <c r="B11" s="10"/>
      <c r="C11" s="18">
        <v>4004</v>
      </c>
      <c r="D11" s="18">
        <v>5013</v>
      </c>
      <c r="E11" s="18">
        <v>3371</v>
      </c>
      <c r="F11" s="18">
        <v>4240</v>
      </c>
      <c r="G11" s="18">
        <v>3669</v>
      </c>
      <c r="H11" s="18">
        <v>6305</v>
      </c>
      <c r="I11" s="18">
        <v>5676</v>
      </c>
      <c r="J11" s="18"/>
      <c r="K11" s="19">
        <f t="shared" si="0"/>
        <v>4611.142857142857</v>
      </c>
    </row>
    <row r="12" spans="1:11" ht="12.75">
      <c r="A12" s="5" t="s">
        <v>11</v>
      </c>
      <c r="B12" s="10"/>
      <c r="C12" s="18">
        <v>2667</v>
      </c>
      <c r="D12" s="18">
        <v>3150</v>
      </c>
      <c r="E12" s="18">
        <v>3137</v>
      </c>
      <c r="F12" s="18">
        <v>4690</v>
      </c>
      <c r="G12" s="18">
        <v>2983</v>
      </c>
      <c r="H12" s="18">
        <v>4255</v>
      </c>
      <c r="I12" s="18">
        <v>3252</v>
      </c>
      <c r="J12" s="18"/>
      <c r="K12" s="19">
        <f t="shared" si="0"/>
        <v>3447.714285714286</v>
      </c>
    </row>
    <row r="13" spans="1:11" ht="12.75">
      <c r="A13" s="5" t="s">
        <v>12</v>
      </c>
      <c r="B13" s="10"/>
      <c r="C13" s="18">
        <v>1727</v>
      </c>
      <c r="D13" s="18">
        <v>2692</v>
      </c>
      <c r="E13" s="18">
        <v>2914</v>
      </c>
      <c r="F13" s="18">
        <v>3327</v>
      </c>
      <c r="G13" s="18">
        <v>3079</v>
      </c>
      <c r="H13" s="18">
        <v>4268</v>
      </c>
      <c r="I13" s="18">
        <v>3278</v>
      </c>
      <c r="J13" s="18"/>
      <c r="K13" s="19">
        <f t="shared" si="0"/>
        <v>3040.714285714286</v>
      </c>
    </row>
    <row r="14" spans="1:11" ht="12.75">
      <c r="A14" s="5" t="s">
        <v>13</v>
      </c>
      <c r="B14" s="10"/>
      <c r="C14" s="18">
        <v>2971</v>
      </c>
      <c r="D14" s="18">
        <v>3143</v>
      </c>
      <c r="E14" s="18">
        <v>3228</v>
      </c>
      <c r="F14" s="18">
        <v>2317</v>
      </c>
      <c r="G14" s="18">
        <v>2686</v>
      </c>
      <c r="H14" s="18">
        <v>3482</v>
      </c>
      <c r="I14" s="18">
        <v>3147</v>
      </c>
      <c r="J14" s="18"/>
      <c r="K14" s="19">
        <f t="shared" si="0"/>
        <v>2996.285714285714</v>
      </c>
    </row>
    <row r="15" spans="1:11" ht="12.75">
      <c r="A15" s="5" t="s">
        <v>14</v>
      </c>
      <c r="B15" s="10"/>
      <c r="C15" s="18">
        <v>2909</v>
      </c>
      <c r="D15" s="18">
        <v>2684</v>
      </c>
      <c r="E15" s="18">
        <v>2042</v>
      </c>
      <c r="F15" s="18">
        <v>3348</v>
      </c>
      <c r="G15" s="18">
        <v>2721</v>
      </c>
      <c r="H15" s="18">
        <v>3488</v>
      </c>
      <c r="I15" s="18">
        <v>3528</v>
      </c>
      <c r="J15" s="18"/>
      <c r="K15" s="19">
        <f t="shared" si="0"/>
        <v>2960</v>
      </c>
    </row>
    <row r="16" spans="1:11" ht="12.75">
      <c r="A16" s="6"/>
      <c r="B16" s="7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2.75">
      <c r="A17" s="2" t="s">
        <v>15</v>
      </c>
      <c r="B17" s="11"/>
      <c r="C17" s="22">
        <f aca="true" t="shared" si="1" ref="C17:J17">SUM(C4:C16)</f>
        <v>43331</v>
      </c>
      <c r="D17" s="22">
        <f t="shared" si="1"/>
        <v>41668</v>
      </c>
      <c r="E17" s="22">
        <f t="shared" si="1"/>
        <v>38474</v>
      </c>
      <c r="F17" s="22">
        <f t="shared" si="1"/>
        <v>46657</v>
      </c>
      <c r="G17" s="22">
        <f t="shared" si="1"/>
        <v>47505</v>
      </c>
      <c r="H17" s="22">
        <f t="shared" si="1"/>
        <v>60755</v>
      </c>
      <c r="I17" s="22">
        <f t="shared" si="1"/>
        <v>52945</v>
      </c>
      <c r="J17" s="22">
        <f t="shared" si="1"/>
        <v>0</v>
      </c>
      <c r="K17" s="23">
        <f>SUM(C17:I17)/7</f>
        <v>47333.57142857143</v>
      </c>
    </row>
    <row r="18" ht="12.75">
      <c r="A18" s="3"/>
    </row>
    <row r="19" spans="1:10" ht="12.75">
      <c r="A19" s="3" t="s">
        <v>16</v>
      </c>
      <c r="C19">
        <v>5000</v>
      </c>
      <c r="D19">
        <v>5000</v>
      </c>
      <c r="E19">
        <v>5000</v>
      </c>
      <c r="F19">
        <v>5000</v>
      </c>
      <c r="G19" s="24" t="s">
        <v>17</v>
      </c>
      <c r="H19" s="24" t="s">
        <v>17</v>
      </c>
      <c r="I19" s="24" t="s">
        <v>17</v>
      </c>
      <c r="J19" s="24" t="s">
        <v>17</v>
      </c>
    </row>
  </sheetData>
  <sheetProtection/>
  <printOptions/>
  <pageMargins left="0.35433070866141736" right="0.5905511811023623" top="0.4724409448818898" bottom="0.984251968503937" header="0.5118110236220472" footer="0.5118110236220472"/>
  <pageSetup horizontalDpi="360" verticalDpi="360" orientation="portrait" paperSize="9" r:id="rId2"/>
  <headerFooter alignWithMargins="0">
    <oddHeader>&amp;R&amp;F 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H19" sqref="H19:J26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2" width="7.28125" style="0" customWidth="1"/>
    <col min="13" max="13" width="6.28125" style="0" customWidth="1"/>
  </cols>
  <sheetData>
    <row r="1" spans="1:13" ht="19.5">
      <c r="A1" s="1" t="s">
        <v>0</v>
      </c>
      <c r="K1" s="12"/>
      <c r="L1" s="37" t="s">
        <v>29</v>
      </c>
      <c r="M1" s="9"/>
    </row>
    <row r="2" spans="12:13" ht="12.75">
      <c r="L2" s="40" t="s">
        <v>28</v>
      </c>
      <c r="M2" s="42" t="s">
        <v>31</v>
      </c>
    </row>
    <row r="3" spans="1:13" ht="12.75">
      <c r="A3" s="2" t="s">
        <v>1</v>
      </c>
      <c r="B3" s="8"/>
      <c r="C3" s="13">
        <v>1992</v>
      </c>
      <c r="D3" s="13">
        <v>1993</v>
      </c>
      <c r="E3" s="13">
        <v>1994</v>
      </c>
      <c r="F3" s="13">
        <v>1995</v>
      </c>
      <c r="G3" s="13">
        <v>1996</v>
      </c>
      <c r="H3" s="13">
        <v>1997</v>
      </c>
      <c r="I3" s="13">
        <v>1998</v>
      </c>
      <c r="J3" s="13">
        <v>1999</v>
      </c>
      <c r="K3" s="32" t="s">
        <v>30</v>
      </c>
      <c r="L3" s="40">
        <v>102749</v>
      </c>
      <c r="M3" s="41"/>
    </row>
    <row r="4" spans="1:13" ht="12.75">
      <c r="A4" s="4" t="s">
        <v>3</v>
      </c>
      <c r="B4" s="9"/>
      <c r="C4" s="16">
        <v>2219</v>
      </c>
      <c r="D4" s="16">
        <v>3632</v>
      </c>
      <c r="E4" s="16">
        <v>4085</v>
      </c>
      <c r="F4" s="16">
        <v>2876</v>
      </c>
      <c r="G4" s="16">
        <v>3391</v>
      </c>
      <c r="H4">
        <v>3956</v>
      </c>
      <c r="I4">
        <v>2998</v>
      </c>
      <c r="J4" s="28">
        <f>(L4-L3)/10</f>
        <v>2255.9</v>
      </c>
      <c r="K4" s="33">
        <f>SUM(C4:I4)/7</f>
        <v>3308.1428571428573</v>
      </c>
      <c r="L4" s="38">
        <v>125308</v>
      </c>
      <c r="M4" s="44"/>
    </row>
    <row r="5" spans="1:13" ht="12.75">
      <c r="A5" s="5" t="s">
        <v>4</v>
      </c>
      <c r="B5" s="10"/>
      <c r="C5" s="18">
        <v>2960</v>
      </c>
      <c r="D5" s="18">
        <v>2686</v>
      </c>
      <c r="E5" s="18">
        <v>3533</v>
      </c>
      <c r="F5" s="18">
        <v>3090</v>
      </c>
      <c r="G5" s="18">
        <v>3187</v>
      </c>
      <c r="H5">
        <v>3322</v>
      </c>
      <c r="I5">
        <v>2593</v>
      </c>
      <c r="J5" s="28">
        <f aca="true" t="shared" si="0" ref="J5:J12">(L5-L4)/10</f>
        <v>2053.3</v>
      </c>
      <c r="K5" s="34">
        <f aca="true" t="shared" si="1" ref="K5:K15">SUM(C5:I5)/7</f>
        <v>3053</v>
      </c>
      <c r="L5" s="38">
        <v>145841</v>
      </c>
      <c r="M5" s="39">
        <v>4382</v>
      </c>
    </row>
    <row r="6" spans="1:13" ht="12.75">
      <c r="A6" s="5" t="s">
        <v>5</v>
      </c>
      <c r="B6" s="10"/>
      <c r="C6" s="18">
        <v>1973</v>
      </c>
      <c r="D6" s="18">
        <v>4036</v>
      </c>
      <c r="E6" s="18">
        <v>4085</v>
      </c>
      <c r="F6" s="18">
        <v>4261</v>
      </c>
      <c r="G6" s="18">
        <v>4141</v>
      </c>
      <c r="H6">
        <v>3764</v>
      </c>
      <c r="I6">
        <v>2641</v>
      </c>
      <c r="J6" s="28">
        <f t="shared" si="0"/>
        <v>2400.1</v>
      </c>
      <c r="K6" s="34">
        <f t="shared" si="1"/>
        <v>3557.285714285714</v>
      </c>
      <c r="L6" s="38">
        <v>169842</v>
      </c>
      <c r="M6" s="39">
        <v>2448</v>
      </c>
    </row>
    <row r="7" spans="1:13" ht="12.75">
      <c r="A7" s="5" t="s">
        <v>6</v>
      </c>
      <c r="B7" s="10"/>
      <c r="C7" s="18">
        <v>2488</v>
      </c>
      <c r="D7" s="18">
        <v>4467</v>
      </c>
      <c r="E7" s="18">
        <v>4513</v>
      </c>
      <c r="F7" s="18">
        <v>5583</v>
      </c>
      <c r="G7" s="18">
        <v>4766</v>
      </c>
      <c r="H7">
        <v>2508</v>
      </c>
      <c r="I7">
        <v>2868</v>
      </c>
      <c r="J7" s="28">
        <f t="shared" si="0"/>
        <v>2466</v>
      </c>
      <c r="K7" s="34">
        <f t="shared" si="1"/>
        <v>3884.714285714286</v>
      </c>
      <c r="L7" s="38">
        <v>194502</v>
      </c>
      <c r="M7" s="39">
        <v>2486</v>
      </c>
    </row>
    <row r="8" spans="1:13" ht="12.75">
      <c r="A8" s="5" t="s">
        <v>7</v>
      </c>
      <c r="B8" s="10"/>
      <c r="C8" s="18">
        <v>5082</v>
      </c>
      <c r="D8" s="18">
        <v>7155</v>
      </c>
      <c r="E8" s="18">
        <v>6304</v>
      </c>
      <c r="F8" s="18">
        <v>6211</v>
      </c>
      <c r="G8" s="18">
        <v>5042</v>
      </c>
      <c r="H8">
        <v>2993</v>
      </c>
      <c r="I8">
        <v>3365</v>
      </c>
      <c r="J8" s="28">
        <f t="shared" si="0"/>
        <v>2797.6</v>
      </c>
      <c r="K8" s="34">
        <f t="shared" si="1"/>
        <v>5164.571428571428</v>
      </c>
      <c r="L8" s="38">
        <v>222478</v>
      </c>
      <c r="M8" s="39">
        <v>2828</v>
      </c>
    </row>
    <row r="9" spans="1:13" ht="12.75">
      <c r="A9" s="5" t="s">
        <v>8</v>
      </c>
      <c r="B9" s="10"/>
      <c r="C9" s="18">
        <v>7738</v>
      </c>
      <c r="D9" s="18">
        <v>5499</v>
      </c>
      <c r="E9" s="18">
        <v>6047</v>
      </c>
      <c r="F9" s="18">
        <v>5940</v>
      </c>
      <c r="G9" s="18">
        <v>4899</v>
      </c>
      <c r="H9">
        <v>3379</v>
      </c>
      <c r="I9">
        <v>3526</v>
      </c>
      <c r="J9" s="28">
        <f t="shared" si="0"/>
        <v>2813.9</v>
      </c>
      <c r="K9" s="34">
        <f t="shared" si="1"/>
        <v>5289.714285714285</v>
      </c>
      <c r="L9" s="38">
        <v>250617</v>
      </c>
      <c r="M9" s="39">
        <v>2906</v>
      </c>
    </row>
    <row r="10" spans="1:13" ht="12.75">
      <c r="A10" s="5" t="s">
        <v>9</v>
      </c>
      <c r="B10" s="10"/>
      <c r="C10" s="18">
        <v>6275</v>
      </c>
      <c r="D10" s="18">
        <v>4892</v>
      </c>
      <c r="E10" s="18">
        <v>10390</v>
      </c>
      <c r="F10" s="18">
        <v>6103</v>
      </c>
      <c r="G10" s="18">
        <v>4942</v>
      </c>
      <c r="H10">
        <v>3928</v>
      </c>
      <c r="I10">
        <v>3741</v>
      </c>
      <c r="J10" s="28">
        <f t="shared" si="0"/>
        <v>3088.1</v>
      </c>
      <c r="K10" s="34">
        <f t="shared" si="1"/>
        <v>5753</v>
      </c>
      <c r="L10" s="38">
        <v>281498</v>
      </c>
      <c r="M10" s="46">
        <v>3154</v>
      </c>
    </row>
    <row r="11" spans="1:13" ht="12.75">
      <c r="A11" s="5" t="s">
        <v>10</v>
      </c>
      <c r="B11" s="10"/>
      <c r="C11" s="18">
        <v>4240</v>
      </c>
      <c r="D11" s="18">
        <v>3669</v>
      </c>
      <c r="E11" s="18">
        <v>6305</v>
      </c>
      <c r="F11" s="18">
        <v>5676</v>
      </c>
      <c r="G11" s="18">
        <v>3533</v>
      </c>
      <c r="H11">
        <v>4220</v>
      </c>
      <c r="I11">
        <v>2717</v>
      </c>
      <c r="J11" s="28">
        <v>2845</v>
      </c>
      <c r="K11" s="34">
        <f t="shared" si="1"/>
        <v>4337.142857142857</v>
      </c>
      <c r="L11">
        <v>309952</v>
      </c>
      <c r="M11" s="44"/>
    </row>
    <row r="12" spans="1:13" ht="12.75">
      <c r="A12" s="5" t="s">
        <v>11</v>
      </c>
      <c r="B12" s="10"/>
      <c r="C12" s="18">
        <v>4690</v>
      </c>
      <c r="D12" s="18">
        <v>2983</v>
      </c>
      <c r="E12" s="18">
        <v>4255</v>
      </c>
      <c r="F12" s="18">
        <v>3252</v>
      </c>
      <c r="G12" s="18">
        <v>4383</v>
      </c>
      <c r="H12">
        <v>3308</v>
      </c>
      <c r="I12">
        <v>2207</v>
      </c>
      <c r="J12" s="28">
        <f t="shared" si="0"/>
        <v>2568.1</v>
      </c>
      <c r="K12" s="34">
        <f t="shared" si="1"/>
        <v>3582.5714285714284</v>
      </c>
      <c r="L12" s="38">
        <v>335633</v>
      </c>
      <c r="M12" s="44"/>
    </row>
    <row r="13" spans="1:13" ht="12.75">
      <c r="A13" s="5" t="s">
        <v>12</v>
      </c>
      <c r="B13" s="10"/>
      <c r="C13" s="18">
        <v>3327</v>
      </c>
      <c r="D13" s="18">
        <v>3079</v>
      </c>
      <c r="E13" s="18">
        <v>4268</v>
      </c>
      <c r="F13" s="18">
        <v>3278</v>
      </c>
      <c r="G13" s="18">
        <v>4226</v>
      </c>
      <c r="H13">
        <v>3234</v>
      </c>
      <c r="I13">
        <v>2995</v>
      </c>
      <c r="J13" s="28">
        <v>2785</v>
      </c>
      <c r="K13" s="34">
        <f t="shared" si="1"/>
        <v>3486.714285714286</v>
      </c>
      <c r="L13" s="38">
        <v>363486</v>
      </c>
      <c r="M13" s="44"/>
    </row>
    <row r="14" spans="1:13" ht="12.75">
      <c r="A14" s="5" t="s">
        <v>13</v>
      </c>
      <c r="B14" s="10"/>
      <c r="C14" s="18">
        <v>2317</v>
      </c>
      <c r="D14" s="18">
        <v>2686</v>
      </c>
      <c r="E14" s="18">
        <v>3482</v>
      </c>
      <c r="F14" s="18">
        <v>3147</v>
      </c>
      <c r="G14" s="18">
        <v>3449</v>
      </c>
      <c r="H14">
        <v>2839</v>
      </c>
      <c r="I14">
        <v>2222</v>
      </c>
      <c r="J14" s="28">
        <v>2383</v>
      </c>
      <c r="K14" s="34">
        <f t="shared" si="1"/>
        <v>2877.4285714285716</v>
      </c>
      <c r="L14" s="38">
        <v>387314</v>
      </c>
      <c r="M14" s="44"/>
    </row>
    <row r="15" spans="1:13" ht="12.75">
      <c r="A15" s="5" t="s">
        <v>14</v>
      </c>
      <c r="B15" s="10"/>
      <c r="C15" s="18">
        <v>3348</v>
      </c>
      <c r="D15" s="18">
        <v>2721</v>
      </c>
      <c r="E15" s="18">
        <v>3488</v>
      </c>
      <c r="F15" s="18">
        <v>3528</v>
      </c>
      <c r="G15" s="18">
        <v>3725</v>
      </c>
      <c r="H15">
        <v>2850</v>
      </c>
      <c r="I15">
        <v>2205</v>
      </c>
      <c r="J15" s="28">
        <v>2124</v>
      </c>
      <c r="K15" s="34">
        <f t="shared" si="1"/>
        <v>3123.5714285714284</v>
      </c>
      <c r="L15" s="38">
        <v>408556</v>
      </c>
      <c r="M15" s="39">
        <v>12958</v>
      </c>
    </row>
    <row r="16" spans="1:13" ht="12.75">
      <c r="A16" s="6"/>
      <c r="B16" s="7"/>
      <c r="C16" s="20"/>
      <c r="D16" s="20"/>
      <c r="E16" s="20"/>
      <c r="F16" s="20"/>
      <c r="G16" s="20"/>
      <c r="K16" s="35"/>
      <c r="L16" s="38"/>
      <c r="M16" s="39"/>
    </row>
    <row r="17" spans="1:13" ht="12.75">
      <c r="A17" s="2" t="s">
        <v>15</v>
      </c>
      <c r="B17" s="11"/>
      <c r="C17" s="22">
        <f aca="true" t="shared" si="2" ref="C17:J17">SUM(C4:C16)</f>
        <v>46657</v>
      </c>
      <c r="D17" s="22">
        <f t="shared" si="2"/>
        <v>47505</v>
      </c>
      <c r="E17" s="22">
        <f t="shared" si="2"/>
        <v>60755</v>
      </c>
      <c r="F17" s="22">
        <f t="shared" si="2"/>
        <v>52945</v>
      </c>
      <c r="G17" s="22">
        <f t="shared" si="2"/>
        <v>49684</v>
      </c>
      <c r="H17" s="22">
        <f t="shared" si="2"/>
        <v>40301</v>
      </c>
      <c r="I17" s="22">
        <f t="shared" si="2"/>
        <v>34078</v>
      </c>
      <c r="J17" s="22">
        <f t="shared" si="2"/>
        <v>30580</v>
      </c>
      <c r="K17" s="36">
        <f>SUM(C17:I17)/7</f>
        <v>47417.857142857145</v>
      </c>
      <c r="L17" s="45" t="s">
        <v>32</v>
      </c>
      <c r="M17" s="43">
        <f>-(J4+J5+J6+J7+J8+J9+J10+J11+J12+J13+J14+J15)+(M4+M5+M6+M7+M8+M9+M10+M11+M12+M13+M14+M15)</f>
        <v>582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/>
      <c r="G19" s="18"/>
      <c r="H19" s="18">
        <v>2720</v>
      </c>
      <c r="I19" s="18">
        <v>0</v>
      </c>
      <c r="J19" s="18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/>
      <c r="G20" s="18"/>
      <c r="H20" s="18">
        <v>28298</v>
      </c>
      <c r="I20" s="18">
        <v>27962</v>
      </c>
      <c r="J20" s="18">
        <v>29050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/>
      <c r="G21" s="18"/>
      <c r="H21" s="18">
        <v>181</v>
      </c>
      <c r="I21" s="18">
        <v>177</v>
      </c>
      <c r="J21" s="18">
        <v>170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/>
      <c r="G22" s="18"/>
      <c r="H22" s="18"/>
      <c r="I22" s="18"/>
      <c r="J22" s="18">
        <v>120</v>
      </c>
      <c r="K22" s="31"/>
    </row>
    <row r="23" spans="1:11" ht="12.75">
      <c r="A23" s="3" t="s">
        <v>47</v>
      </c>
      <c r="B23" s="18"/>
      <c r="C23" s="18"/>
      <c r="D23" s="18"/>
      <c r="E23" s="18"/>
      <c r="F23" s="18"/>
      <c r="G23" s="18"/>
      <c r="H23" s="18">
        <f>H17-H19-H20-H21-H22</f>
        <v>9102</v>
      </c>
      <c r="I23" s="18">
        <f>I17-I19-I20-I21-I22</f>
        <v>5939</v>
      </c>
      <c r="J23" s="18">
        <f>J17-J19-J20-J21-J22</f>
        <v>1240</v>
      </c>
      <c r="K23" s="31"/>
    </row>
    <row r="24" spans="1:11" ht="12.75">
      <c r="A24" s="3" t="s">
        <v>48</v>
      </c>
      <c r="B24" s="18"/>
      <c r="C24" s="18"/>
      <c r="D24" s="18"/>
      <c r="E24" s="18"/>
      <c r="F24" s="18"/>
      <c r="G24" s="18"/>
      <c r="H24" s="48">
        <f>H23/H17</f>
        <v>0.22585047517431328</v>
      </c>
      <c r="I24" s="48">
        <f>I23/I17</f>
        <v>0.1742766594283702</v>
      </c>
      <c r="J24" s="48">
        <f>J23/J17</f>
        <v>0.040549378678875085</v>
      </c>
      <c r="K24" s="31"/>
    </row>
    <row r="25" spans="1:11" ht="12.75">
      <c r="A25" s="3" t="s">
        <v>26</v>
      </c>
      <c r="B25" s="18"/>
      <c r="C25" s="18"/>
      <c r="D25" s="18"/>
      <c r="E25" s="18"/>
      <c r="F25" s="18"/>
      <c r="G25" s="31"/>
      <c r="H25" s="31">
        <f>H17*10/100</f>
        <v>4030.1</v>
      </c>
      <c r="I25" s="31">
        <f>I17*10/100</f>
        <v>3407.8</v>
      </c>
      <c r="J25" s="31">
        <f>J17*10/100</f>
        <v>3058</v>
      </c>
      <c r="K25" s="31"/>
    </row>
    <row r="26" spans="1:11" ht="12.75">
      <c r="A26" s="3" t="s">
        <v>27</v>
      </c>
      <c r="B26" s="18"/>
      <c r="C26" s="18"/>
      <c r="D26" s="18"/>
      <c r="E26" s="18"/>
      <c r="F26" s="18"/>
      <c r="G26" s="31"/>
      <c r="H26" s="31">
        <f>H17-H19-H20-H25</f>
        <v>5252.9</v>
      </c>
      <c r="I26" s="31">
        <f>I17-I19-I20-I25</f>
        <v>2708.2</v>
      </c>
      <c r="J26" s="31">
        <f>J17-J19-J20-J25</f>
        <v>-1528</v>
      </c>
      <c r="K26" s="31"/>
    </row>
    <row r="27" ht="12.75">
      <c r="A27" s="3"/>
    </row>
    <row r="28" ht="12.75">
      <c r="F28" s="47" t="s">
        <v>46</v>
      </c>
    </row>
    <row r="29" spans="6:10" ht="12.75">
      <c r="F29" t="s">
        <v>33</v>
      </c>
      <c r="G29" t="s">
        <v>34</v>
      </c>
      <c r="I29" t="s">
        <v>37</v>
      </c>
      <c r="J29">
        <v>80</v>
      </c>
    </row>
    <row r="30" spans="6:10" ht="12.75">
      <c r="F30" t="s">
        <v>39</v>
      </c>
      <c r="G30" t="s">
        <v>40</v>
      </c>
      <c r="I30" t="s">
        <v>37</v>
      </c>
      <c r="J30">
        <v>110</v>
      </c>
    </row>
    <row r="31" spans="6:10" ht="12.75">
      <c r="F31" t="s">
        <v>35</v>
      </c>
      <c r="G31" t="s">
        <v>36</v>
      </c>
      <c r="I31" t="s">
        <v>37</v>
      </c>
      <c r="J31">
        <v>40</v>
      </c>
    </row>
    <row r="32" spans="6:10" ht="12.75">
      <c r="F32" t="s">
        <v>35</v>
      </c>
      <c r="G32" t="s">
        <v>38</v>
      </c>
      <c r="I32" t="s">
        <v>37</v>
      </c>
      <c r="J32">
        <v>10</v>
      </c>
    </row>
    <row r="33" spans="6:10" ht="12.75">
      <c r="F33" t="s">
        <v>41</v>
      </c>
      <c r="G33" t="s">
        <v>42</v>
      </c>
      <c r="I33" t="s">
        <v>37</v>
      </c>
      <c r="J33">
        <v>-80</v>
      </c>
    </row>
    <row r="34" spans="6:10" ht="12.75">
      <c r="F34" t="s">
        <v>43</v>
      </c>
      <c r="G34" t="s">
        <v>49</v>
      </c>
      <c r="I34" t="s">
        <v>37</v>
      </c>
      <c r="J34">
        <v>-40</v>
      </c>
    </row>
    <row r="35" spans="9:10" ht="12.75">
      <c r="I35" t="s">
        <v>44</v>
      </c>
      <c r="J35">
        <f>SUM(J29:J34)</f>
        <v>120</v>
      </c>
    </row>
    <row r="37" spans="1:10" ht="12.75">
      <c r="A37" s="3" t="s">
        <v>16</v>
      </c>
      <c r="C37">
        <v>5000</v>
      </c>
      <c r="D37">
        <v>5000</v>
      </c>
      <c r="E37">
        <v>5000</v>
      </c>
      <c r="F37">
        <v>5000</v>
      </c>
      <c r="G37" s="24">
        <v>5000</v>
      </c>
      <c r="H37" s="24">
        <v>75000</v>
      </c>
      <c r="I37" s="24">
        <v>75000</v>
      </c>
      <c r="J37" s="24">
        <v>75000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5">
      <selection activeCell="L29" sqref="L29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1993</v>
      </c>
      <c r="D3" s="13">
        <v>1994</v>
      </c>
      <c r="E3" s="13">
        <v>1995</v>
      </c>
      <c r="F3" s="13">
        <v>1996</v>
      </c>
      <c r="G3" s="13">
        <v>1997</v>
      </c>
      <c r="H3" s="13">
        <v>1998</v>
      </c>
      <c r="I3" s="13">
        <v>1999</v>
      </c>
      <c r="J3" s="13">
        <v>2000</v>
      </c>
      <c r="K3" s="49" t="s">
        <v>50</v>
      </c>
    </row>
    <row r="4" spans="1:11" ht="12.75">
      <c r="A4" s="4" t="s">
        <v>3</v>
      </c>
      <c r="B4" s="9"/>
      <c r="C4" s="16">
        <v>3632</v>
      </c>
      <c r="D4" s="16">
        <v>4085</v>
      </c>
      <c r="E4" s="16">
        <v>2876</v>
      </c>
      <c r="F4" s="16">
        <v>3391</v>
      </c>
      <c r="G4">
        <v>3956</v>
      </c>
      <c r="H4">
        <v>2998</v>
      </c>
      <c r="I4" s="28">
        <v>2255.9</v>
      </c>
      <c r="J4" s="28">
        <v>2332</v>
      </c>
      <c r="K4" s="17">
        <f aca="true" t="shared" si="0" ref="K4:K15">SUM(C4:I4)/7</f>
        <v>3313.414285714286</v>
      </c>
    </row>
    <row r="5" spans="1:11" ht="12.75">
      <c r="A5" s="5" t="s">
        <v>4</v>
      </c>
      <c r="B5" s="10"/>
      <c r="C5" s="18">
        <v>2686</v>
      </c>
      <c r="D5" s="18">
        <v>3533</v>
      </c>
      <c r="E5" s="18">
        <v>3090</v>
      </c>
      <c r="F5" s="18">
        <v>3187</v>
      </c>
      <c r="G5">
        <v>3322</v>
      </c>
      <c r="H5">
        <v>2593</v>
      </c>
      <c r="I5" s="28">
        <v>2053.3</v>
      </c>
      <c r="J5" s="28">
        <v>2095</v>
      </c>
      <c r="K5" s="19">
        <f t="shared" si="0"/>
        <v>2923.4714285714285</v>
      </c>
    </row>
    <row r="6" spans="1:11" ht="12.75">
      <c r="A6" s="5" t="s">
        <v>5</v>
      </c>
      <c r="B6" s="10"/>
      <c r="C6" s="18">
        <v>4036</v>
      </c>
      <c r="D6" s="18">
        <v>4085</v>
      </c>
      <c r="E6" s="18">
        <v>4261</v>
      </c>
      <c r="F6" s="18">
        <v>4141</v>
      </c>
      <c r="G6">
        <v>3764</v>
      </c>
      <c r="H6">
        <v>2641</v>
      </c>
      <c r="I6" s="28">
        <v>2400.1</v>
      </c>
      <c r="J6" s="28">
        <v>2320</v>
      </c>
      <c r="K6" s="19">
        <f t="shared" si="0"/>
        <v>3618.2999999999997</v>
      </c>
    </row>
    <row r="7" spans="1:11" ht="12.75">
      <c r="A7" s="5" t="s">
        <v>6</v>
      </c>
      <c r="B7" s="10"/>
      <c r="C7" s="18">
        <v>4467</v>
      </c>
      <c r="D7" s="18">
        <v>4513</v>
      </c>
      <c r="E7" s="18">
        <v>5583</v>
      </c>
      <c r="F7" s="18">
        <v>4766</v>
      </c>
      <c r="G7">
        <v>2508</v>
      </c>
      <c r="H7">
        <v>2868</v>
      </c>
      <c r="I7" s="28">
        <v>2466</v>
      </c>
      <c r="J7" s="28">
        <v>2632</v>
      </c>
      <c r="K7" s="19">
        <f t="shared" si="0"/>
        <v>3881.5714285714284</v>
      </c>
    </row>
    <row r="8" spans="1:11" ht="12.75">
      <c r="A8" s="5" t="s">
        <v>7</v>
      </c>
      <c r="B8" s="10"/>
      <c r="C8" s="18">
        <v>7155</v>
      </c>
      <c r="D8" s="18">
        <v>6304</v>
      </c>
      <c r="E8" s="18">
        <v>6211</v>
      </c>
      <c r="F8" s="18">
        <v>5042</v>
      </c>
      <c r="G8">
        <v>2993</v>
      </c>
      <c r="H8">
        <v>3365</v>
      </c>
      <c r="I8" s="28">
        <v>2797.6</v>
      </c>
      <c r="J8" s="28">
        <v>3178</v>
      </c>
      <c r="K8" s="19">
        <f t="shared" si="0"/>
        <v>4838.228571428571</v>
      </c>
    </row>
    <row r="9" spans="1:11" ht="12.75">
      <c r="A9" s="5" t="s">
        <v>8</v>
      </c>
      <c r="B9" s="10"/>
      <c r="C9" s="18">
        <v>5499</v>
      </c>
      <c r="D9" s="18">
        <v>6047</v>
      </c>
      <c r="E9" s="18">
        <v>5940</v>
      </c>
      <c r="F9" s="18">
        <v>4899</v>
      </c>
      <c r="G9">
        <v>3379</v>
      </c>
      <c r="H9">
        <v>3526</v>
      </c>
      <c r="I9" s="28">
        <v>2813.9</v>
      </c>
      <c r="J9" s="28">
        <v>2957</v>
      </c>
      <c r="K9" s="19">
        <f t="shared" si="0"/>
        <v>4586.271428571429</v>
      </c>
    </row>
    <row r="10" spans="1:11" ht="12.75">
      <c r="A10" s="5" t="s">
        <v>9</v>
      </c>
      <c r="B10" s="10"/>
      <c r="C10" s="18">
        <v>4892</v>
      </c>
      <c r="D10" s="18">
        <v>10390</v>
      </c>
      <c r="E10" s="18">
        <v>6103</v>
      </c>
      <c r="F10" s="18">
        <v>4942</v>
      </c>
      <c r="G10">
        <v>3928</v>
      </c>
      <c r="H10">
        <v>3741</v>
      </c>
      <c r="I10" s="28">
        <v>3088.1</v>
      </c>
      <c r="J10" s="28">
        <v>2922</v>
      </c>
      <c r="K10" s="19">
        <f t="shared" si="0"/>
        <v>5297.728571428571</v>
      </c>
    </row>
    <row r="11" spans="1:11" ht="12.75">
      <c r="A11" s="5" t="s">
        <v>10</v>
      </c>
      <c r="B11" s="10"/>
      <c r="C11" s="18">
        <v>3669</v>
      </c>
      <c r="D11" s="18">
        <v>6305</v>
      </c>
      <c r="E11" s="18">
        <v>5676</v>
      </c>
      <c r="F11" s="18">
        <v>3533</v>
      </c>
      <c r="G11">
        <v>4220</v>
      </c>
      <c r="H11">
        <v>2717</v>
      </c>
      <c r="I11" s="28">
        <v>2845</v>
      </c>
      <c r="J11" s="28">
        <v>2831</v>
      </c>
      <c r="K11" s="19">
        <f t="shared" si="0"/>
        <v>4137.857142857143</v>
      </c>
    </row>
    <row r="12" spans="1:11" ht="12.75">
      <c r="A12" s="5" t="s">
        <v>11</v>
      </c>
      <c r="B12" s="10"/>
      <c r="C12" s="18">
        <v>2983</v>
      </c>
      <c r="D12" s="18">
        <v>4255</v>
      </c>
      <c r="E12" s="18">
        <v>3252</v>
      </c>
      <c r="F12" s="18">
        <v>4383</v>
      </c>
      <c r="G12">
        <v>3308</v>
      </c>
      <c r="H12">
        <v>2207</v>
      </c>
      <c r="I12" s="28">
        <v>2568.1</v>
      </c>
      <c r="J12" s="28">
        <v>2562</v>
      </c>
      <c r="K12" s="19">
        <f t="shared" si="0"/>
        <v>3279.442857142857</v>
      </c>
    </row>
    <row r="13" spans="1:11" ht="12.75">
      <c r="A13" s="5" t="s">
        <v>12</v>
      </c>
      <c r="B13" s="10"/>
      <c r="C13" s="18">
        <v>3079</v>
      </c>
      <c r="D13" s="18">
        <v>4268</v>
      </c>
      <c r="E13" s="18">
        <v>3278</v>
      </c>
      <c r="F13" s="18">
        <v>4226</v>
      </c>
      <c r="G13">
        <v>3234</v>
      </c>
      <c r="H13">
        <v>2995</v>
      </c>
      <c r="I13" s="28">
        <v>2785</v>
      </c>
      <c r="J13" s="28">
        <v>2613</v>
      </c>
      <c r="K13" s="19">
        <f t="shared" si="0"/>
        <v>3409.285714285714</v>
      </c>
    </row>
    <row r="14" spans="1:11" ht="12.75">
      <c r="A14" s="5" t="s">
        <v>13</v>
      </c>
      <c r="B14" s="10"/>
      <c r="C14" s="18">
        <v>2686</v>
      </c>
      <c r="D14" s="18">
        <v>3482</v>
      </c>
      <c r="E14" s="18">
        <v>3147</v>
      </c>
      <c r="F14" s="18">
        <v>3449</v>
      </c>
      <c r="G14">
        <v>2839</v>
      </c>
      <c r="H14">
        <v>2222</v>
      </c>
      <c r="I14" s="28">
        <v>2383</v>
      </c>
      <c r="J14" s="28">
        <v>2549</v>
      </c>
      <c r="K14" s="19">
        <f t="shared" si="0"/>
        <v>2886.8571428571427</v>
      </c>
    </row>
    <row r="15" spans="1:11" ht="12.75">
      <c r="A15" s="5" t="s">
        <v>14</v>
      </c>
      <c r="B15" s="10"/>
      <c r="C15" s="18">
        <v>2721</v>
      </c>
      <c r="D15" s="18">
        <v>3488</v>
      </c>
      <c r="E15" s="18">
        <v>3528</v>
      </c>
      <c r="F15" s="18">
        <v>3725</v>
      </c>
      <c r="G15">
        <v>2850</v>
      </c>
      <c r="H15">
        <v>2205</v>
      </c>
      <c r="I15" s="28">
        <v>2124</v>
      </c>
      <c r="J15" s="28">
        <v>2666</v>
      </c>
      <c r="K15" s="19">
        <f t="shared" si="0"/>
        <v>2948.714285714286</v>
      </c>
    </row>
    <row r="16" spans="1:11" ht="12.75">
      <c r="A16" s="6"/>
      <c r="B16" s="7"/>
      <c r="C16" s="20"/>
      <c r="D16" s="20"/>
      <c r="E16" s="20"/>
      <c r="F16" s="20"/>
      <c r="K16" s="21"/>
    </row>
    <row r="17" spans="1:11" ht="12.75">
      <c r="A17" s="2" t="s">
        <v>15</v>
      </c>
      <c r="B17" s="11"/>
      <c r="C17" s="22">
        <f aca="true" t="shared" si="1" ref="C17:J17">SUM(C4:C16)</f>
        <v>47505</v>
      </c>
      <c r="D17" s="22">
        <f t="shared" si="1"/>
        <v>60755</v>
      </c>
      <c r="E17" s="22">
        <f t="shared" si="1"/>
        <v>52945</v>
      </c>
      <c r="F17" s="22">
        <f t="shared" si="1"/>
        <v>49684</v>
      </c>
      <c r="G17" s="22">
        <f t="shared" si="1"/>
        <v>40301</v>
      </c>
      <c r="H17" s="22">
        <f t="shared" si="1"/>
        <v>34078</v>
      </c>
      <c r="I17" s="22">
        <f t="shared" si="1"/>
        <v>30580</v>
      </c>
      <c r="J17" s="22">
        <f t="shared" si="1"/>
        <v>31657</v>
      </c>
      <c r="K17" s="23">
        <f>SUM(C17:I17)/7</f>
        <v>45121.142857142855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/>
      <c r="G19" s="18">
        <v>2720</v>
      </c>
      <c r="H19" s="18">
        <v>0</v>
      </c>
      <c r="I19" s="18">
        <v>0</v>
      </c>
      <c r="J19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/>
      <c r="G20" s="18">
        <v>28298</v>
      </c>
      <c r="H20" s="18">
        <v>27962</v>
      </c>
      <c r="I20" s="18">
        <v>29050</v>
      </c>
      <c r="J20" s="18">
        <v>29716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/>
      <c r="G21" s="18">
        <v>181</v>
      </c>
      <c r="H21" s="18">
        <v>177</v>
      </c>
      <c r="I21" s="18">
        <v>170</v>
      </c>
      <c r="J21">
        <v>146</v>
      </c>
      <c r="K21" s="31"/>
    </row>
    <row r="22" spans="1:11" ht="12.75">
      <c r="A22" s="3" t="s">
        <v>57</v>
      </c>
      <c r="B22" s="18"/>
      <c r="C22" s="18"/>
      <c r="D22" s="18"/>
      <c r="E22" s="18"/>
      <c r="F22" s="18"/>
      <c r="G22" s="18">
        <f>G17-G19-G20-G21</f>
        <v>9102</v>
      </c>
      <c r="H22" s="18">
        <f>H17-H19-H20-H21</f>
        <v>5939</v>
      </c>
      <c r="I22" s="18">
        <f>I17-I19-I20-I21</f>
        <v>1360</v>
      </c>
      <c r="J22" s="18">
        <f>J17-J19-J20-J21</f>
        <v>1795</v>
      </c>
      <c r="K22" s="31"/>
    </row>
    <row r="23" spans="1:11" ht="12.75">
      <c r="A23" s="3" t="s">
        <v>58</v>
      </c>
      <c r="B23" s="18"/>
      <c r="C23" s="18"/>
      <c r="D23" s="18"/>
      <c r="E23" s="18"/>
      <c r="F23" s="18"/>
      <c r="G23" s="18"/>
      <c r="H23" s="18"/>
      <c r="I23" s="18">
        <v>120</v>
      </c>
      <c r="J23">
        <v>410</v>
      </c>
      <c r="K23" s="31"/>
    </row>
    <row r="24" spans="1:11" ht="12.75">
      <c r="A24" s="3" t="s">
        <v>47</v>
      </c>
      <c r="B24" s="18"/>
      <c r="C24" s="18"/>
      <c r="D24" s="18"/>
      <c r="E24" s="18"/>
      <c r="F24" s="18"/>
      <c r="G24" s="18">
        <v>9102</v>
      </c>
      <c r="H24" s="18">
        <v>5939</v>
      </c>
      <c r="I24" s="18">
        <v>1240</v>
      </c>
      <c r="J24">
        <f>J17-J20-J21-J23</f>
        <v>1385</v>
      </c>
      <c r="K24" s="31"/>
    </row>
    <row r="25" spans="1:11" ht="12.75">
      <c r="A25" s="3" t="s">
        <v>48</v>
      </c>
      <c r="B25" s="18"/>
      <c r="C25" s="18"/>
      <c r="D25" s="18"/>
      <c r="E25" s="18"/>
      <c r="F25" s="18"/>
      <c r="G25" s="48">
        <v>0.22585047517431328</v>
      </c>
      <c r="H25" s="48">
        <v>0.1742766594283702</v>
      </c>
      <c r="I25" s="48">
        <v>0.040549378678875085</v>
      </c>
      <c r="J25" s="48">
        <f>J24/J17</f>
        <v>0.043750197428688756</v>
      </c>
      <c r="K25" s="31"/>
    </row>
    <row r="26" spans="1:11" ht="12.75">
      <c r="A26" s="3" t="s">
        <v>26</v>
      </c>
      <c r="B26" s="18"/>
      <c r="C26" s="18"/>
      <c r="D26" s="18"/>
      <c r="E26" s="18"/>
      <c r="F26" s="18"/>
      <c r="G26" s="31">
        <v>4030.1</v>
      </c>
      <c r="H26" s="31">
        <v>3407.8</v>
      </c>
      <c r="I26" s="31">
        <v>3058</v>
      </c>
      <c r="J26" s="31">
        <f>J17/10</f>
        <v>3165.7</v>
      </c>
      <c r="K26" s="31"/>
    </row>
    <row r="27" spans="1:11" ht="12.75">
      <c r="A27" s="3" t="s">
        <v>27</v>
      </c>
      <c r="B27" s="18"/>
      <c r="C27" s="18"/>
      <c r="D27" s="18"/>
      <c r="E27" s="18"/>
      <c r="F27" s="18"/>
      <c r="G27" s="31">
        <v>5252.9</v>
      </c>
      <c r="H27" s="31">
        <v>2708.2</v>
      </c>
      <c r="I27" s="31">
        <v>-1528</v>
      </c>
      <c r="J27" s="28">
        <f>-J26+J21+J23+J24</f>
        <v>-1224.6999999999998</v>
      </c>
      <c r="K27" s="31"/>
    </row>
    <row r="28" ht="12.75">
      <c r="A28" s="3"/>
    </row>
    <row r="29" ht="12.75">
      <c r="F29" s="47" t="s">
        <v>51</v>
      </c>
    </row>
    <row r="30" spans="6:10" ht="12.75">
      <c r="F30" t="s">
        <v>52</v>
      </c>
      <c r="J30">
        <v>10</v>
      </c>
    </row>
    <row r="31" spans="6:10" ht="12.75">
      <c r="F31" t="s">
        <v>55</v>
      </c>
      <c r="J31">
        <v>400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70000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9">
      <selection activeCell="L23" sqref="L23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1994</v>
      </c>
      <c r="D3" s="13">
        <v>1995</v>
      </c>
      <c r="E3" s="13">
        <v>1996</v>
      </c>
      <c r="F3" s="13">
        <v>1997</v>
      </c>
      <c r="G3" s="13">
        <v>1998</v>
      </c>
      <c r="H3" s="13">
        <v>1999</v>
      </c>
      <c r="I3" s="13">
        <v>2000</v>
      </c>
      <c r="J3" s="13">
        <v>2001</v>
      </c>
      <c r="K3" s="15" t="s">
        <v>59</v>
      </c>
    </row>
    <row r="4" spans="1:11" ht="12.75">
      <c r="A4" s="4" t="s">
        <v>3</v>
      </c>
      <c r="B4" s="9"/>
      <c r="C4" s="16">
        <v>4085</v>
      </c>
      <c r="D4" s="16">
        <v>2876</v>
      </c>
      <c r="E4" s="16">
        <v>3391</v>
      </c>
      <c r="F4">
        <v>3956</v>
      </c>
      <c r="G4">
        <v>2998</v>
      </c>
      <c r="H4" s="28">
        <v>2255.9</v>
      </c>
      <c r="I4" s="28">
        <v>2332</v>
      </c>
      <c r="J4">
        <v>2610</v>
      </c>
      <c r="K4" s="19">
        <f>SUM(D4:I4)/6</f>
        <v>2968.15</v>
      </c>
    </row>
    <row r="5" spans="1:11" ht="12.75">
      <c r="A5" s="5" t="s">
        <v>4</v>
      </c>
      <c r="B5" s="10"/>
      <c r="C5" s="18">
        <v>3533</v>
      </c>
      <c r="D5" s="18">
        <v>3090</v>
      </c>
      <c r="E5" s="18">
        <v>3187</v>
      </c>
      <c r="F5">
        <v>3322</v>
      </c>
      <c r="G5">
        <v>2593</v>
      </c>
      <c r="H5" s="28">
        <v>2053.3</v>
      </c>
      <c r="I5" s="28">
        <v>2095</v>
      </c>
      <c r="J5">
        <v>2174</v>
      </c>
      <c r="K5" s="19">
        <f aca="true" t="shared" si="0" ref="K5:K15">SUM(D5:I5)/6</f>
        <v>2723.383333333333</v>
      </c>
    </row>
    <row r="6" spans="1:11" ht="12.75">
      <c r="A6" s="5" t="s">
        <v>5</v>
      </c>
      <c r="B6" s="10"/>
      <c r="C6" s="18">
        <v>4085</v>
      </c>
      <c r="D6" s="18">
        <v>4261</v>
      </c>
      <c r="E6" s="18">
        <v>4141</v>
      </c>
      <c r="F6">
        <v>3764</v>
      </c>
      <c r="G6">
        <v>2641</v>
      </c>
      <c r="H6" s="28">
        <v>2400.1</v>
      </c>
      <c r="I6" s="28">
        <v>2320</v>
      </c>
      <c r="J6">
        <v>2467</v>
      </c>
      <c r="K6" s="19">
        <f t="shared" si="0"/>
        <v>3254.5166666666664</v>
      </c>
    </row>
    <row r="7" spans="1:11" ht="12.75">
      <c r="A7" s="5" t="s">
        <v>6</v>
      </c>
      <c r="B7" s="10"/>
      <c r="C7" s="18">
        <v>4513</v>
      </c>
      <c r="D7" s="18">
        <v>5583</v>
      </c>
      <c r="E7" s="18">
        <v>4766</v>
      </c>
      <c r="F7">
        <v>2508</v>
      </c>
      <c r="G7">
        <v>2868</v>
      </c>
      <c r="H7" s="28">
        <v>2466</v>
      </c>
      <c r="I7" s="28">
        <v>2632</v>
      </c>
      <c r="J7">
        <v>2568</v>
      </c>
      <c r="K7" s="19">
        <f t="shared" si="0"/>
        <v>3470.5</v>
      </c>
    </row>
    <row r="8" spans="1:11" ht="12.75">
      <c r="A8" s="5" t="s">
        <v>7</v>
      </c>
      <c r="B8" s="10"/>
      <c r="C8" s="18">
        <v>6304</v>
      </c>
      <c r="D8" s="18">
        <v>6211</v>
      </c>
      <c r="E8" s="18">
        <v>5042</v>
      </c>
      <c r="F8">
        <v>2993</v>
      </c>
      <c r="G8">
        <v>3365</v>
      </c>
      <c r="H8" s="28">
        <v>2797.6</v>
      </c>
      <c r="I8" s="28">
        <v>3178</v>
      </c>
      <c r="J8">
        <v>3260</v>
      </c>
      <c r="K8" s="19">
        <f t="shared" si="0"/>
        <v>3931.1</v>
      </c>
    </row>
    <row r="9" spans="1:11" ht="12.75">
      <c r="A9" s="5" t="s">
        <v>8</v>
      </c>
      <c r="B9" s="10"/>
      <c r="C9" s="18">
        <v>6047</v>
      </c>
      <c r="D9" s="18">
        <v>5940</v>
      </c>
      <c r="E9" s="18">
        <v>4899</v>
      </c>
      <c r="F9">
        <v>3379</v>
      </c>
      <c r="G9">
        <v>3526</v>
      </c>
      <c r="H9" s="28">
        <v>2813.9</v>
      </c>
      <c r="I9" s="28">
        <v>2957</v>
      </c>
      <c r="J9">
        <v>2942</v>
      </c>
      <c r="K9" s="19">
        <f t="shared" si="0"/>
        <v>3919.15</v>
      </c>
    </row>
    <row r="10" spans="1:11" ht="12.75">
      <c r="A10" s="5" t="s">
        <v>9</v>
      </c>
      <c r="B10" s="10"/>
      <c r="C10" s="18">
        <v>10390</v>
      </c>
      <c r="D10" s="18">
        <v>6103</v>
      </c>
      <c r="E10" s="18">
        <v>4942</v>
      </c>
      <c r="F10">
        <v>3928</v>
      </c>
      <c r="G10">
        <v>3741</v>
      </c>
      <c r="H10" s="28">
        <v>3088.1</v>
      </c>
      <c r="I10" s="28">
        <v>2922</v>
      </c>
      <c r="J10">
        <v>3512</v>
      </c>
      <c r="K10" s="19">
        <f t="shared" si="0"/>
        <v>4120.683333333333</v>
      </c>
    </row>
    <row r="11" spans="1:11" ht="12.75">
      <c r="A11" s="5" t="s">
        <v>10</v>
      </c>
      <c r="B11" s="10"/>
      <c r="C11" s="18">
        <v>6305</v>
      </c>
      <c r="D11" s="18">
        <v>5676</v>
      </c>
      <c r="E11" s="18">
        <v>3533</v>
      </c>
      <c r="F11">
        <v>4220</v>
      </c>
      <c r="G11">
        <v>2717</v>
      </c>
      <c r="H11" s="28">
        <v>2845</v>
      </c>
      <c r="I11" s="28">
        <v>2831</v>
      </c>
      <c r="J11">
        <v>3164</v>
      </c>
      <c r="K11" s="19">
        <f t="shared" si="0"/>
        <v>3637</v>
      </c>
    </row>
    <row r="12" spans="1:11" ht="12.75">
      <c r="A12" s="5" t="s">
        <v>11</v>
      </c>
      <c r="B12" s="10"/>
      <c r="C12" s="18">
        <v>4255</v>
      </c>
      <c r="D12" s="18">
        <v>3252</v>
      </c>
      <c r="E12" s="18">
        <v>4383</v>
      </c>
      <c r="F12">
        <v>3308</v>
      </c>
      <c r="G12">
        <v>2207</v>
      </c>
      <c r="H12" s="28">
        <v>2568.1</v>
      </c>
      <c r="I12" s="28">
        <v>2562</v>
      </c>
      <c r="J12">
        <v>2426</v>
      </c>
      <c r="K12" s="19">
        <f t="shared" si="0"/>
        <v>3046.683333333333</v>
      </c>
    </row>
    <row r="13" spans="1:11" ht="12.75">
      <c r="A13" s="5" t="s">
        <v>12</v>
      </c>
      <c r="B13" s="10"/>
      <c r="C13" s="18">
        <v>4268</v>
      </c>
      <c r="D13" s="18">
        <v>3278</v>
      </c>
      <c r="E13" s="18">
        <v>4226</v>
      </c>
      <c r="F13">
        <v>3234</v>
      </c>
      <c r="G13">
        <v>2995</v>
      </c>
      <c r="H13" s="28">
        <v>2785</v>
      </c>
      <c r="I13" s="28">
        <v>2613</v>
      </c>
      <c r="J13">
        <v>2700</v>
      </c>
      <c r="K13" s="19">
        <f t="shared" si="0"/>
        <v>3188.5</v>
      </c>
    </row>
    <row r="14" spans="1:11" ht="12.75">
      <c r="A14" s="5" t="s">
        <v>13</v>
      </c>
      <c r="B14" s="10"/>
      <c r="C14" s="18">
        <v>3482</v>
      </c>
      <c r="D14" s="18">
        <v>3147</v>
      </c>
      <c r="E14" s="18">
        <v>3449</v>
      </c>
      <c r="F14">
        <v>2839</v>
      </c>
      <c r="G14">
        <v>2222</v>
      </c>
      <c r="H14" s="28">
        <v>2383</v>
      </c>
      <c r="I14" s="28">
        <v>2549</v>
      </c>
      <c r="J14">
        <v>2307</v>
      </c>
      <c r="K14" s="19">
        <f t="shared" si="0"/>
        <v>2764.8333333333335</v>
      </c>
    </row>
    <row r="15" spans="1:11" ht="12.75">
      <c r="A15" s="5" t="s">
        <v>14</v>
      </c>
      <c r="B15" s="10"/>
      <c r="C15" s="18">
        <v>3488</v>
      </c>
      <c r="D15" s="18">
        <v>3528</v>
      </c>
      <c r="E15" s="18">
        <v>3725</v>
      </c>
      <c r="F15">
        <v>2850</v>
      </c>
      <c r="G15">
        <v>2205</v>
      </c>
      <c r="H15" s="28">
        <v>2124</v>
      </c>
      <c r="I15" s="28">
        <v>2666</v>
      </c>
      <c r="J15">
        <v>2447</v>
      </c>
      <c r="K15" s="19">
        <f t="shared" si="0"/>
        <v>2849.6666666666665</v>
      </c>
    </row>
    <row r="16" spans="1:11" ht="12.75">
      <c r="A16" s="6"/>
      <c r="B16" s="7"/>
      <c r="C16" s="20"/>
      <c r="D16" s="20"/>
      <c r="E16" s="20"/>
      <c r="F16" s="20"/>
      <c r="K16" s="50"/>
    </row>
    <row r="17" spans="1:11" ht="12.75">
      <c r="A17" s="2" t="s">
        <v>15</v>
      </c>
      <c r="B17" s="11"/>
      <c r="C17" s="22">
        <f aca="true" t="shared" si="1" ref="C17:J17">SUM(C4:C16)</f>
        <v>60755</v>
      </c>
      <c r="D17" s="22">
        <f t="shared" si="1"/>
        <v>52945</v>
      </c>
      <c r="E17" s="22">
        <f t="shared" si="1"/>
        <v>49684</v>
      </c>
      <c r="F17" s="22">
        <f t="shared" si="1"/>
        <v>40301</v>
      </c>
      <c r="G17" s="22">
        <f t="shared" si="1"/>
        <v>34078</v>
      </c>
      <c r="H17" s="22">
        <f t="shared" si="1"/>
        <v>30580</v>
      </c>
      <c r="I17" s="22">
        <f t="shared" si="1"/>
        <v>31657</v>
      </c>
      <c r="J17" s="22">
        <f t="shared" si="1"/>
        <v>32577</v>
      </c>
      <c r="K17" s="23">
        <f>SUM(D17:I17)/6</f>
        <v>39874.166666666664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>
        <v>2720</v>
      </c>
      <c r="G19" s="18">
        <v>0</v>
      </c>
      <c r="H19" s="18">
        <v>0</v>
      </c>
      <c r="I19">
        <v>0</v>
      </c>
      <c r="J19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>
        <v>28298</v>
      </c>
      <c r="G20" s="18">
        <v>27962</v>
      </c>
      <c r="H20" s="18">
        <v>29050</v>
      </c>
      <c r="I20" s="18">
        <v>29716</v>
      </c>
      <c r="J20" s="18">
        <v>30248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>
        <v>181</v>
      </c>
      <c r="G21" s="18">
        <v>177</v>
      </c>
      <c r="H21" s="18">
        <v>170</v>
      </c>
      <c r="I21">
        <v>146</v>
      </c>
      <c r="J21">
        <v>230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/>
      <c r="G22" s="18"/>
      <c r="H22" s="18">
        <v>120</v>
      </c>
      <c r="I22">
        <v>260</v>
      </c>
      <c r="J22">
        <f>SUM(J29:J32)</f>
        <v>550</v>
      </c>
      <c r="K22" s="31"/>
    </row>
    <row r="23" spans="1:11" ht="12.75">
      <c r="A23" s="3" t="s">
        <v>47</v>
      </c>
      <c r="B23" s="18"/>
      <c r="C23" s="18"/>
      <c r="D23" s="18"/>
      <c r="E23" s="18"/>
      <c r="F23" s="18">
        <v>9102</v>
      </c>
      <c r="G23" s="18">
        <v>5939</v>
      </c>
      <c r="H23" s="18">
        <v>1240</v>
      </c>
      <c r="I23">
        <f>I17-I20-I21-I22</f>
        <v>1535</v>
      </c>
      <c r="J23">
        <f>J17-J20-J21-J22</f>
        <v>1549</v>
      </c>
      <c r="K23" s="31"/>
    </row>
    <row r="24" spans="1:11" ht="12.75">
      <c r="A24" s="3" t="s">
        <v>48</v>
      </c>
      <c r="B24" s="18"/>
      <c r="C24" s="18"/>
      <c r="D24" s="18"/>
      <c r="E24" s="18"/>
      <c r="F24" s="48">
        <v>0.22585047517431328</v>
      </c>
      <c r="G24" s="48">
        <v>0.1742766594283702</v>
      </c>
      <c r="H24" s="48">
        <v>0.040549378678875085</v>
      </c>
      <c r="I24" s="48">
        <f>I23/I17</f>
        <v>0.048488485958871654</v>
      </c>
      <c r="J24" s="48">
        <f>J23/J17</f>
        <v>0.04754888418209166</v>
      </c>
      <c r="K24" s="31"/>
    </row>
    <row r="25" spans="1:11" ht="12.75">
      <c r="A25" s="3" t="s">
        <v>26</v>
      </c>
      <c r="B25" s="18"/>
      <c r="C25" s="18"/>
      <c r="D25" s="18"/>
      <c r="E25" s="18"/>
      <c r="F25" s="31">
        <v>4030.1</v>
      </c>
      <c r="G25" s="31">
        <v>3407.8</v>
      </c>
      <c r="H25" s="31">
        <v>3058</v>
      </c>
      <c r="I25" s="31">
        <v>3166</v>
      </c>
      <c r="J25" s="31">
        <v>3258</v>
      </c>
      <c r="K25" s="31"/>
    </row>
    <row r="26" spans="1:11" ht="12.75">
      <c r="A26" s="3" t="s">
        <v>27</v>
      </c>
      <c r="B26" s="18"/>
      <c r="C26" s="18"/>
      <c r="D26" s="18"/>
      <c r="E26" s="18"/>
      <c r="F26" s="31">
        <v>5252.9</v>
      </c>
      <c r="G26" s="31">
        <v>2708.2</v>
      </c>
      <c r="H26" s="31">
        <v>-1528</v>
      </c>
      <c r="I26" s="28">
        <f>-I25+I21+I22+I23</f>
        <v>-1225</v>
      </c>
      <c r="J26" s="28">
        <f>-J25+J21+J22+J23</f>
        <v>-929</v>
      </c>
      <c r="K26" s="31"/>
    </row>
    <row r="27" ht="12.75">
      <c r="A27" s="3"/>
    </row>
    <row r="28" ht="12.75">
      <c r="F28" s="47" t="s">
        <v>53</v>
      </c>
    </row>
    <row r="29" spans="6:10" ht="12.75">
      <c r="F29" t="s">
        <v>54</v>
      </c>
      <c r="J29">
        <v>-250</v>
      </c>
    </row>
    <row r="30" spans="6:10" ht="12.75">
      <c r="F30" t="s">
        <v>56</v>
      </c>
      <c r="J30">
        <v>600</v>
      </c>
    </row>
    <row r="31" spans="6:10" ht="12.75">
      <c r="F31" t="s">
        <v>60</v>
      </c>
      <c r="J31">
        <v>100</v>
      </c>
    </row>
    <row r="32" spans="6:10" ht="12.75">
      <c r="F32" t="s">
        <v>61</v>
      </c>
      <c r="J32">
        <v>100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K27" sqref="K27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1995</v>
      </c>
      <c r="D3" s="13">
        <v>1996</v>
      </c>
      <c r="E3" s="13">
        <v>1997</v>
      </c>
      <c r="F3" s="13">
        <v>1998</v>
      </c>
      <c r="G3" s="13">
        <v>1999</v>
      </c>
      <c r="H3" s="13">
        <v>2000</v>
      </c>
      <c r="I3" s="13">
        <v>2001</v>
      </c>
      <c r="J3" s="13">
        <v>2002</v>
      </c>
      <c r="K3" s="15" t="s">
        <v>62</v>
      </c>
    </row>
    <row r="4" spans="1:11" ht="12.75">
      <c r="A4" s="4" t="s">
        <v>3</v>
      </c>
      <c r="B4" s="9"/>
      <c r="C4" s="16">
        <v>2876</v>
      </c>
      <c r="D4" s="16">
        <v>3391</v>
      </c>
      <c r="E4">
        <v>3956</v>
      </c>
      <c r="F4">
        <v>2998</v>
      </c>
      <c r="G4" s="28">
        <v>2255.9</v>
      </c>
      <c r="H4" s="28">
        <v>2332</v>
      </c>
      <c r="I4">
        <v>2610</v>
      </c>
      <c r="J4">
        <v>2443</v>
      </c>
      <c r="K4" s="19">
        <f>SUM(D4:I4)/6</f>
        <v>2923.816666666667</v>
      </c>
    </row>
    <row r="5" spans="1:11" ht="12.75">
      <c r="A5" s="5" t="s">
        <v>4</v>
      </c>
      <c r="B5" s="10"/>
      <c r="C5" s="18">
        <v>3090</v>
      </c>
      <c r="D5" s="18">
        <v>3187</v>
      </c>
      <c r="E5">
        <v>3322</v>
      </c>
      <c r="F5">
        <v>2593</v>
      </c>
      <c r="G5" s="28">
        <v>2053.3</v>
      </c>
      <c r="H5" s="28">
        <v>2095</v>
      </c>
      <c r="I5">
        <v>2174</v>
      </c>
      <c r="J5">
        <v>2180</v>
      </c>
      <c r="K5" s="19">
        <f aca="true" t="shared" si="0" ref="K5:K17">SUM(D5:I5)/6</f>
        <v>2570.7166666666667</v>
      </c>
    </row>
    <row r="6" spans="1:11" ht="12.75">
      <c r="A6" s="5" t="s">
        <v>5</v>
      </c>
      <c r="B6" s="10"/>
      <c r="C6" s="18">
        <v>4261</v>
      </c>
      <c r="D6" s="18">
        <v>4141</v>
      </c>
      <c r="E6">
        <v>3764</v>
      </c>
      <c r="F6">
        <v>2641</v>
      </c>
      <c r="G6" s="28">
        <v>2400.1</v>
      </c>
      <c r="H6" s="28">
        <v>2320</v>
      </c>
      <c r="I6">
        <v>2467</v>
      </c>
      <c r="J6">
        <v>2368</v>
      </c>
      <c r="K6" s="19">
        <f t="shared" si="0"/>
        <v>2955.5166666666664</v>
      </c>
    </row>
    <row r="7" spans="1:11" ht="12.75">
      <c r="A7" s="5" t="s">
        <v>6</v>
      </c>
      <c r="B7" s="10"/>
      <c r="C7" s="18">
        <v>5583</v>
      </c>
      <c r="D7" s="18">
        <v>4766</v>
      </c>
      <c r="E7">
        <v>2508</v>
      </c>
      <c r="F7">
        <v>2868</v>
      </c>
      <c r="G7" s="28">
        <v>2466</v>
      </c>
      <c r="H7" s="28">
        <v>2632</v>
      </c>
      <c r="I7">
        <v>2568</v>
      </c>
      <c r="J7">
        <v>2459</v>
      </c>
      <c r="K7" s="19">
        <f t="shared" si="0"/>
        <v>2968</v>
      </c>
    </row>
    <row r="8" spans="1:11" ht="12.75">
      <c r="A8" s="5" t="s">
        <v>7</v>
      </c>
      <c r="B8" s="10"/>
      <c r="C8" s="18">
        <v>6211</v>
      </c>
      <c r="D8" s="18">
        <v>5042</v>
      </c>
      <c r="E8">
        <v>2993</v>
      </c>
      <c r="F8">
        <v>3365</v>
      </c>
      <c r="G8" s="28">
        <v>2797.6</v>
      </c>
      <c r="H8" s="28">
        <v>3178</v>
      </c>
      <c r="I8">
        <v>3260</v>
      </c>
      <c r="J8">
        <v>2435</v>
      </c>
      <c r="K8" s="19">
        <f t="shared" si="0"/>
        <v>3439.2666666666664</v>
      </c>
    </row>
    <row r="9" spans="1:11" ht="12.75">
      <c r="A9" s="5" t="s">
        <v>8</v>
      </c>
      <c r="B9" s="10"/>
      <c r="C9" s="18">
        <v>5940</v>
      </c>
      <c r="D9" s="18">
        <v>4899</v>
      </c>
      <c r="E9">
        <v>3379</v>
      </c>
      <c r="F9">
        <v>3526</v>
      </c>
      <c r="G9" s="28">
        <v>2813.9</v>
      </c>
      <c r="H9" s="28">
        <v>2957</v>
      </c>
      <c r="I9">
        <v>2942</v>
      </c>
      <c r="J9">
        <v>2619</v>
      </c>
      <c r="K9" s="19">
        <f t="shared" si="0"/>
        <v>3419.4833333333336</v>
      </c>
    </row>
    <row r="10" spans="1:11" ht="12.75">
      <c r="A10" s="5" t="s">
        <v>9</v>
      </c>
      <c r="B10" s="10"/>
      <c r="C10" s="18">
        <v>6103</v>
      </c>
      <c r="D10" s="18">
        <v>4942</v>
      </c>
      <c r="E10">
        <v>3928</v>
      </c>
      <c r="F10">
        <v>3741</v>
      </c>
      <c r="G10" s="28">
        <v>3088.1</v>
      </c>
      <c r="H10" s="28">
        <v>2922</v>
      </c>
      <c r="I10">
        <v>3512</v>
      </c>
      <c r="J10">
        <v>2617</v>
      </c>
      <c r="K10" s="19">
        <f t="shared" si="0"/>
        <v>3688.85</v>
      </c>
    </row>
    <row r="11" spans="1:11" ht="12.75">
      <c r="A11" s="5" t="s">
        <v>10</v>
      </c>
      <c r="B11" s="10"/>
      <c r="C11" s="18">
        <v>5676</v>
      </c>
      <c r="D11" s="18">
        <v>3533</v>
      </c>
      <c r="E11">
        <v>4220</v>
      </c>
      <c r="F11">
        <v>2717</v>
      </c>
      <c r="G11" s="28">
        <v>2845</v>
      </c>
      <c r="H11" s="28">
        <v>2831</v>
      </c>
      <c r="I11">
        <v>3164</v>
      </c>
      <c r="J11">
        <v>2704</v>
      </c>
      <c r="K11" s="19">
        <f t="shared" si="0"/>
        <v>3218.3333333333335</v>
      </c>
    </row>
    <row r="12" spans="1:11" ht="12.75">
      <c r="A12" s="5" t="s">
        <v>11</v>
      </c>
      <c r="B12" s="10"/>
      <c r="C12" s="18">
        <v>3252</v>
      </c>
      <c r="D12" s="18">
        <v>4383</v>
      </c>
      <c r="E12">
        <v>3308</v>
      </c>
      <c r="F12">
        <v>2207</v>
      </c>
      <c r="G12" s="28">
        <v>2568.1</v>
      </c>
      <c r="H12" s="28">
        <v>2562</v>
      </c>
      <c r="I12">
        <v>2426</v>
      </c>
      <c r="J12">
        <v>2602</v>
      </c>
      <c r="K12" s="19">
        <f t="shared" si="0"/>
        <v>2909.0166666666664</v>
      </c>
    </row>
    <row r="13" spans="1:11" ht="12.75">
      <c r="A13" s="5" t="s">
        <v>12</v>
      </c>
      <c r="B13" s="10"/>
      <c r="C13" s="18">
        <v>3278</v>
      </c>
      <c r="D13" s="18">
        <v>4226</v>
      </c>
      <c r="E13">
        <v>3234</v>
      </c>
      <c r="F13">
        <v>2995</v>
      </c>
      <c r="G13" s="28">
        <v>2785</v>
      </c>
      <c r="H13" s="28">
        <v>2613</v>
      </c>
      <c r="I13">
        <v>2700</v>
      </c>
      <c r="J13">
        <v>2514</v>
      </c>
      <c r="K13" s="19">
        <f t="shared" si="0"/>
        <v>3092.1666666666665</v>
      </c>
    </row>
    <row r="14" spans="1:11" ht="12.75">
      <c r="A14" s="5" t="s">
        <v>13</v>
      </c>
      <c r="B14" s="10"/>
      <c r="C14" s="18">
        <v>3147</v>
      </c>
      <c r="D14" s="18">
        <v>3449</v>
      </c>
      <c r="E14">
        <v>2839</v>
      </c>
      <c r="F14">
        <v>2222</v>
      </c>
      <c r="G14" s="28">
        <v>2383</v>
      </c>
      <c r="H14" s="28">
        <v>2549</v>
      </c>
      <c r="I14">
        <v>2307</v>
      </c>
      <c r="J14">
        <v>2514</v>
      </c>
      <c r="K14" s="19">
        <f t="shared" si="0"/>
        <v>2624.8333333333335</v>
      </c>
    </row>
    <row r="15" spans="1:11" ht="12.75">
      <c r="A15" s="5" t="s">
        <v>14</v>
      </c>
      <c r="B15" s="10"/>
      <c r="C15" s="18">
        <v>3528</v>
      </c>
      <c r="D15" s="18">
        <v>3725</v>
      </c>
      <c r="E15">
        <v>2850</v>
      </c>
      <c r="F15">
        <v>2205</v>
      </c>
      <c r="G15" s="28">
        <v>2124</v>
      </c>
      <c r="H15" s="28">
        <v>2666</v>
      </c>
      <c r="I15">
        <v>2447</v>
      </c>
      <c r="J15">
        <v>2617</v>
      </c>
      <c r="K15" s="19">
        <f t="shared" si="0"/>
        <v>2669.5</v>
      </c>
    </row>
    <row r="16" spans="1:11" ht="12.75">
      <c r="A16" s="6"/>
      <c r="B16" s="7"/>
      <c r="C16" s="18"/>
      <c r="D16" s="18"/>
      <c r="E16" s="18"/>
      <c r="K16" s="19"/>
    </row>
    <row r="17" spans="1:11" ht="12.75">
      <c r="A17" s="2" t="s">
        <v>15</v>
      </c>
      <c r="B17" s="11"/>
      <c r="C17" s="51">
        <f aca="true" t="shared" si="1" ref="C17:J17">SUM(C4:C16)</f>
        <v>52945</v>
      </c>
      <c r="D17" s="22">
        <f t="shared" si="1"/>
        <v>49684</v>
      </c>
      <c r="E17" s="22">
        <f t="shared" si="1"/>
        <v>40301</v>
      </c>
      <c r="F17" s="22">
        <f t="shared" si="1"/>
        <v>34078</v>
      </c>
      <c r="G17" s="22">
        <f t="shared" si="1"/>
        <v>30580</v>
      </c>
      <c r="H17" s="22">
        <f t="shared" si="1"/>
        <v>31657</v>
      </c>
      <c r="I17" s="22">
        <f t="shared" si="1"/>
        <v>32577</v>
      </c>
      <c r="J17" s="22">
        <f t="shared" si="1"/>
        <v>30072</v>
      </c>
      <c r="K17" s="23">
        <f t="shared" si="0"/>
        <v>36479.5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>
        <v>2720</v>
      </c>
      <c r="F19" s="18">
        <v>0</v>
      </c>
      <c r="G19" s="18">
        <v>0</v>
      </c>
      <c r="H19">
        <v>0</v>
      </c>
      <c r="I19">
        <v>0</v>
      </c>
      <c r="J19">
        <v>0</v>
      </c>
      <c r="K19" s="31"/>
    </row>
    <row r="20" spans="1:11" ht="12.75">
      <c r="A20" s="3" t="s">
        <v>24</v>
      </c>
      <c r="B20" s="18"/>
      <c r="C20" s="18"/>
      <c r="D20" s="18"/>
      <c r="E20" s="18">
        <v>28298</v>
      </c>
      <c r="F20" s="18">
        <v>27962</v>
      </c>
      <c r="G20" s="18">
        <v>29050</v>
      </c>
      <c r="H20" s="18">
        <v>29716</v>
      </c>
      <c r="I20" s="18">
        <v>30248</v>
      </c>
      <c r="J20" s="53">
        <v>29433</v>
      </c>
      <c r="K20" s="31"/>
    </row>
    <row r="21" spans="1:11" ht="12.75">
      <c r="A21" s="3" t="s">
        <v>25</v>
      </c>
      <c r="B21" s="18"/>
      <c r="C21" s="18"/>
      <c r="D21" s="18"/>
      <c r="E21" s="18">
        <v>181</v>
      </c>
      <c r="F21" s="18">
        <v>177</v>
      </c>
      <c r="G21" s="18">
        <v>170</v>
      </c>
      <c r="H21">
        <v>146</v>
      </c>
      <c r="I21">
        <v>230</v>
      </c>
      <c r="J21">
        <v>199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/>
      <c r="G22" s="18">
        <v>120</v>
      </c>
      <c r="H22">
        <v>260</v>
      </c>
      <c r="I22">
        <v>550</v>
      </c>
      <c r="J22">
        <v>150</v>
      </c>
      <c r="K22" s="31"/>
    </row>
    <row r="23" spans="1:11" ht="12.75">
      <c r="A23" s="3" t="s">
        <v>47</v>
      </c>
      <c r="B23" s="18"/>
      <c r="C23" s="18"/>
      <c r="D23" s="18"/>
      <c r="E23" s="18">
        <v>9102</v>
      </c>
      <c r="F23" s="18">
        <v>5939</v>
      </c>
      <c r="G23" s="18">
        <v>1240</v>
      </c>
      <c r="H23">
        <f>H17-H20-H21-H22</f>
        <v>1535</v>
      </c>
      <c r="I23">
        <f>I17-I20-I21-I22</f>
        <v>1549</v>
      </c>
      <c r="J23">
        <f>J17-J20-J21-J22</f>
        <v>290</v>
      </c>
      <c r="K23" s="31"/>
    </row>
    <row r="24" spans="1:11" ht="12.75">
      <c r="A24" s="3" t="s">
        <v>48</v>
      </c>
      <c r="B24" s="18"/>
      <c r="C24" s="18"/>
      <c r="D24" s="18"/>
      <c r="E24" s="48">
        <v>0.22585047517431328</v>
      </c>
      <c r="F24" s="48">
        <v>0.1742766594283702</v>
      </c>
      <c r="G24" s="48">
        <v>0.040549378678875085</v>
      </c>
      <c r="H24" s="48">
        <f>H23/H17</f>
        <v>0.048488485958871654</v>
      </c>
      <c r="I24" s="48">
        <f>I23/I17</f>
        <v>0.04754888418209166</v>
      </c>
      <c r="J24" s="48">
        <f>J23/J17</f>
        <v>0.009643522213354615</v>
      </c>
      <c r="K24" s="31"/>
    </row>
    <row r="25" spans="1:11" ht="12.75">
      <c r="A25" s="3" t="s">
        <v>26</v>
      </c>
      <c r="B25" s="18"/>
      <c r="C25" s="18"/>
      <c r="D25" s="18"/>
      <c r="E25" s="31">
        <v>4030.1</v>
      </c>
      <c r="F25" s="31">
        <v>3407.8</v>
      </c>
      <c r="G25" s="31">
        <v>3058</v>
      </c>
      <c r="H25" s="31">
        <v>3166</v>
      </c>
      <c r="I25" s="31">
        <v>3258</v>
      </c>
      <c r="J25" s="52">
        <v>3007</v>
      </c>
      <c r="K25" s="31"/>
    </row>
    <row r="26" spans="1:11" ht="12.75">
      <c r="A26" s="3" t="s">
        <v>27</v>
      </c>
      <c r="B26" s="18"/>
      <c r="C26" s="18"/>
      <c r="D26" s="18"/>
      <c r="E26" s="31">
        <v>5252.9</v>
      </c>
      <c r="F26" s="31">
        <v>2708.2</v>
      </c>
      <c r="G26" s="31">
        <v>-1528</v>
      </c>
      <c r="H26" s="28">
        <f>-H25+H21+H22+H23</f>
        <v>-1225</v>
      </c>
      <c r="I26" s="28">
        <f>-I25+I21+I22+I23</f>
        <v>-929</v>
      </c>
      <c r="J26" s="28">
        <f>-J25+J21+J22+J23</f>
        <v>-2368</v>
      </c>
      <c r="K26" s="31"/>
    </row>
    <row r="27" ht="12.75">
      <c r="A27" s="3"/>
    </row>
    <row r="28" ht="12.75">
      <c r="F28" s="47" t="s">
        <v>63</v>
      </c>
    </row>
    <row r="29" spans="6:10" ht="12.75">
      <c r="F29" t="s">
        <v>64</v>
      </c>
      <c r="J29">
        <v>50</v>
      </c>
    </row>
    <row r="30" spans="6:10" ht="12.75">
      <c r="F30" t="s">
        <v>65</v>
      </c>
      <c r="J30">
        <v>50</v>
      </c>
    </row>
    <row r="31" spans="6:10" ht="12.75">
      <c r="F31" t="s">
        <v>66</v>
      </c>
      <c r="J31">
        <v>50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8" sqref="K28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1996</v>
      </c>
      <c r="D3" s="13">
        <v>1997</v>
      </c>
      <c r="E3" s="13">
        <v>1998</v>
      </c>
      <c r="F3" s="13">
        <v>1999</v>
      </c>
      <c r="G3" s="13">
        <v>2000</v>
      </c>
      <c r="H3" s="13">
        <v>2001</v>
      </c>
      <c r="I3" s="13">
        <v>2002</v>
      </c>
      <c r="J3" s="13">
        <v>2003</v>
      </c>
      <c r="K3" s="15" t="s">
        <v>67</v>
      </c>
    </row>
    <row r="4" spans="1:11" ht="12.75">
      <c r="A4" s="4" t="s">
        <v>3</v>
      </c>
      <c r="B4" s="9"/>
      <c r="C4" s="16">
        <v>3391</v>
      </c>
      <c r="D4">
        <v>3956</v>
      </c>
      <c r="E4">
        <v>2998</v>
      </c>
      <c r="F4" s="28">
        <v>2255.9</v>
      </c>
      <c r="G4" s="28">
        <v>2332</v>
      </c>
      <c r="H4">
        <v>2610</v>
      </c>
      <c r="I4">
        <v>2443</v>
      </c>
      <c r="J4">
        <v>2551</v>
      </c>
      <c r="K4" s="19">
        <f>SUM(D4:I4)/6</f>
        <v>2765.816666666667</v>
      </c>
    </row>
    <row r="5" spans="1:11" ht="12.75">
      <c r="A5" s="5" t="s">
        <v>4</v>
      </c>
      <c r="B5" s="10"/>
      <c r="C5" s="18">
        <v>3187</v>
      </c>
      <c r="D5">
        <v>3322</v>
      </c>
      <c r="E5">
        <v>2593</v>
      </c>
      <c r="F5" s="28">
        <v>2053.3</v>
      </c>
      <c r="G5" s="28">
        <v>2095</v>
      </c>
      <c r="H5">
        <v>2174</v>
      </c>
      <c r="I5">
        <v>2180</v>
      </c>
      <c r="J5">
        <v>2735</v>
      </c>
      <c r="K5" s="19">
        <f aca="true" t="shared" si="0" ref="K5:K17">SUM(D5:I5)/6</f>
        <v>2402.883333333333</v>
      </c>
    </row>
    <row r="6" spans="1:11" ht="12.75">
      <c r="A6" s="5" t="s">
        <v>5</v>
      </c>
      <c r="B6" s="10"/>
      <c r="C6" s="18">
        <v>4141</v>
      </c>
      <c r="D6">
        <v>3764</v>
      </c>
      <c r="E6">
        <v>2641</v>
      </c>
      <c r="F6" s="28">
        <v>2400.1</v>
      </c>
      <c r="G6" s="28">
        <v>2320</v>
      </c>
      <c r="H6">
        <v>2467</v>
      </c>
      <c r="I6">
        <v>2368</v>
      </c>
      <c r="J6">
        <v>2817</v>
      </c>
      <c r="K6" s="19">
        <f t="shared" si="0"/>
        <v>2660.016666666667</v>
      </c>
    </row>
    <row r="7" spans="1:11" ht="12.75">
      <c r="A7" s="5" t="s">
        <v>6</v>
      </c>
      <c r="B7" s="10"/>
      <c r="C7" s="18">
        <v>4766</v>
      </c>
      <c r="D7">
        <v>2508</v>
      </c>
      <c r="E7">
        <v>2868</v>
      </c>
      <c r="F7" s="28">
        <v>2466</v>
      </c>
      <c r="G7" s="28">
        <v>2632</v>
      </c>
      <c r="H7">
        <v>2568</v>
      </c>
      <c r="I7">
        <v>2459</v>
      </c>
      <c r="J7">
        <v>2995</v>
      </c>
      <c r="K7" s="19">
        <f t="shared" si="0"/>
        <v>2583.5</v>
      </c>
    </row>
    <row r="8" spans="1:11" ht="12.75">
      <c r="A8" s="5" t="s">
        <v>7</v>
      </c>
      <c r="B8" s="10"/>
      <c r="C8" s="18">
        <v>5042</v>
      </c>
      <c r="D8">
        <v>2993</v>
      </c>
      <c r="E8">
        <v>3365</v>
      </c>
      <c r="F8" s="28">
        <v>2797.6</v>
      </c>
      <c r="G8" s="28">
        <v>3178</v>
      </c>
      <c r="H8">
        <v>3260</v>
      </c>
      <c r="I8">
        <v>2435</v>
      </c>
      <c r="J8">
        <v>2562</v>
      </c>
      <c r="K8" s="19">
        <f t="shared" si="0"/>
        <v>3004.7666666666664</v>
      </c>
    </row>
    <row r="9" spans="1:11" ht="12.75">
      <c r="A9" s="5" t="s">
        <v>8</v>
      </c>
      <c r="B9" s="10"/>
      <c r="C9" s="18">
        <v>4899</v>
      </c>
      <c r="D9">
        <v>3379</v>
      </c>
      <c r="E9">
        <v>3526</v>
      </c>
      <c r="F9" s="28">
        <v>2813.9</v>
      </c>
      <c r="G9" s="28">
        <v>2957</v>
      </c>
      <c r="H9">
        <v>2942</v>
      </c>
      <c r="I9">
        <v>2619</v>
      </c>
      <c r="J9">
        <v>2773</v>
      </c>
      <c r="K9" s="19">
        <f t="shared" si="0"/>
        <v>3039.4833333333336</v>
      </c>
    </row>
    <row r="10" spans="1:11" ht="12.75">
      <c r="A10" s="5" t="s">
        <v>9</v>
      </c>
      <c r="B10" s="10"/>
      <c r="C10" s="18">
        <v>4942</v>
      </c>
      <c r="D10">
        <v>3928</v>
      </c>
      <c r="E10">
        <v>3741</v>
      </c>
      <c r="F10" s="28">
        <v>3088.1</v>
      </c>
      <c r="G10" s="28">
        <v>2922</v>
      </c>
      <c r="H10">
        <v>3512</v>
      </c>
      <c r="I10">
        <v>2617</v>
      </c>
      <c r="J10">
        <v>3071</v>
      </c>
      <c r="K10" s="19">
        <f t="shared" si="0"/>
        <v>3301.35</v>
      </c>
    </row>
    <row r="11" spans="1:11" ht="12.75">
      <c r="A11" s="5" t="s">
        <v>10</v>
      </c>
      <c r="B11" s="10"/>
      <c r="C11" s="18">
        <v>3533</v>
      </c>
      <c r="D11">
        <v>4220</v>
      </c>
      <c r="E11">
        <v>2717</v>
      </c>
      <c r="F11" s="28">
        <v>2845</v>
      </c>
      <c r="G11" s="28">
        <v>2831</v>
      </c>
      <c r="H11">
        <v>3164</v>
      </c>
      <c r="I11">
        <v>2704</v>
      </c>
      <c r="J11">
        <v>3713</v>
      </c>
      <c r="K11" s="19">
        <f t="shared" si="0"/>
        <v>3080.1666666666665</v>
      </c>
    </row>
    <row r="12" spans="1:11" ht="12.75">
      <c r="A12" s="5" t="s">
        <v>11</v>
      </c>
      <c r="B12" s="10"/>
      <c r="C12" s="18">
        <v>4383</v>
      </c>
      <c r="D12">
        <v>3308</v>
      </c>
      <c r="E12">
        <v>2207</v>
      </c>
      <c r="F12" s="28">
        <v>2568.1</v>
      </c>
      <c r="G12" s="28">
        <v>2562</v>
      </c>
      <c r="H12">
        <v>2426</v>
      </c>
      <c r="I12">
        <v>2602</v>
      </c>
      <c r="J12">
        <v>2811</v>
      </c>
      <c r="K12" s="19">
        <f t="shared" si="0"/>
        <v>2612.1833333333334</v>
      </c>
    </row>
    <row r="13" spans="1:11" ht="12.75">
      <c r="A13" s="5" t="s">
        <v>12</v>
      </c>
      <c r="B13" s="10"/>
      <c r="C13" s="18">
        <v>4226</v>
      </c>
      <c r="D13">
        <v>3234</v>
      </c>
      <c r="E13">
        <v>2995</v>
      </c>
      <c r="F13" s="28">
        <v>2785</v>
      </c>
      <c r="G13" s="28">
        <v>2613</v>
      </c>
      <c r="H13">
        <v>2700</v>
      </c>
      <c r="I13">
        <v>2514</v>
      </c>
      <c r="J13">
        <v>2913</v>
      </c>
      <c r="K13" s="19">
        <f t="shared" si="0"/>
        <v>2806.8333333333335</v>
      </c>
    </row>
    <row r="14" spans="1:11" ht="12.75">
      <c r="A14" s="5" t="s">
        <v>13</v>
      </c>
      <c r="B14" s="10"/>
      <c r="C14" s="18">
        <v>3449</v>
      </c>
      <c r="D14">
        <v>2839</v>
      </c>
      <c r="E14">
        <v>2222</v>
      </c>
      <c r="F14" s="28">
        <v>2383</v>
      </c>
      <c r="G14" s="28">
        <v>2549</v>
      </c>
      <c r="H14">
        <v>2307</v>
      </c>
      <c r="I14">
        <v>2514</v>
      </c>
      <c r="J14">
        <v>3207</v>
      </c>
      <c r="K14" s="19">
        <f t="shared" si="0"/>
        <v>2469</v>
      </c>
    </row>
    <row r="15" spans="1:11" ht="12.75">
      <c r="A15" s="5" t="s">
        <v>14</v>
      </c>
      <c r="B15" s="10"/>
      <c r="C15" s="18">
        <v>3725</v>
      </c>
      <c r="D15">
        <v>2850</v>
      </c>
      <c r="E15">
        <v>2205</v>
      </c>
      <c r="F15" s="28">
        <v>2124</v>
      </c>
      <c r="G15" s="28">
        <v>2666</v>
      </c>
      <c r="H15">
        <v>2447</v>
      </c>
      <c r="I15">
        <v>2617</v>
      </c>
      <c r="J15">
        <v>3802</v>
      </c>
      <c r="K15" s="19">
        <f t="shared" si="0"/>
        <v>2484.8333333333335</v>
      </c>
    </row>
    <row r="16" spans="1:11" ht="12.75">
      <c r="A16" s="6"/>
      <c r="B16" s="7"/>
      <c r="C16" s="18"/>
      <c r="D16" s="18"/>
      <c r="K16" s="19"/>
    </row>
    <row r="17" spans="1:11" ht="12.75">
      <c r="A17" s="2" t="s">
        <v>15</v>
      </c>
      <c r="B17" s="11"/>
      <c r="C17" s="22">
        <f aca="true" t="shared" si="1" ref="C17:J17">SUM(C4:C16)</f>
        <v>49684</v>
      </c>
      <c r="D17" s="22">
        <f t="shared" si="1"/>
        <v>40301</v>
      </c>
      <c r="E17" s="22">
        <f t="shared" si="1"/>
        <v>34078</v>
      </c>
      <c r="F17" s="22">
        <f t="shared" si="1"/>
        <v>30580</v>
      </c>
      <c r="G17" s="22">
        <f t="shared" si="1"/>
        <v>31657</v>
      </c>
      <c r="H17" s="22">
        <f t="shared" si="1"/>
        <v>32577</v>
      </c>
      <c r="I17" s="22">
        <f t="shared" si="1"/>
        <v>30072</v>
      </c>
      <c r="J17" s="22">
        <f t="shared" si="1"/>
        <v>35950</v>
      </c>
      <c r="K17" s="23">
        <f t="shared" si="0"/>
        <v>33210.833333333336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>
        <v>0</v>
      </c>
      <c r="G19">
        <v>0</v>
      </c>
      <c r="H19">
        <v>0</v>
      </c>
      <c r="I19">
        <v>0</v>
      </c>
      <c r="J19">
        <v>1000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>
        <v>29050</v>
      </c>
      <c r="G20" s="18">
        <v>29716</v>
      </c>
      <c r="H20" s="18">
        <v>30248</v>
      </c>
      <c r="I20" s="53">
        <v>29433</v>
      </c>
      <c r="J20" s="53">
        <v>30180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>
        <v>170</v>
      </c>
      <c r="G21">
        <v>146</v>
      </c>
      <c r="H21">
        <v>230</v>
      </c>
      <c r="I21">
        <v>199</v>
      </c>
      <c r="J21">
        <v>240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>
        <v>120</v>
      </c>
      <c r="G22">
        <v>260</v>
      </c>
      <c r="H22">
        <v>550</v>
      </c>
      <c r="I22">
        <v>150</v>
      </c>
      <c r="J22">
        <v>3200</v>
      </c>
      <c r="K22" s="31"/>
    </row>
    <row r="23" spans="1:11" ht="12.75">
      <c r="A23" s="3" t="s">
        <v>47</v>
      </c>
      <c r="B23" s="18"/>
      <c r="C23" s="18"/>
      <c r="D23" s="18"/>
      <c r="E23" s="18"/>
      <c r="F23" s="18">
        <v>1240</v>
      </c>
      <c r="G23">
        <f>G17-G20-G21-G22</f>
        <v>1535</v>
      </c>
      <c r="H23">
        <f>H17-H20-H21-H22</f>
        <v>1549</v>
      </c>
      <c r="I23">
        <f>I17-I19-I20-I21-I22</f>
        <v>290</v>
      </c>
      <c r="J23">
        <f>J17-J19-J20-J21-J22</f>
        <v>1330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v>0.040549378678875085</v>
      </c>
      <c r="G24" s="48">
        <f>G23/G17</f>
        <v>0.048488485958871654</v>
      </c>
      <c r="H24" s="48">
        <f>H23/H17</f>
        <v>0.04754888418209166</v>
      </c>
      <c r="I24" s="48">
        <f>I23/I17</f>
        <v>0.009643522213354615</v>
      </c>
      <c r="J24" s="48">
        <f>J23/J17</f>
        <v>0.03699582753824757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3058</v>
      </c>
      <c r="G25" s="31">
        <v>3166</v>
      </c>
      <c r="H25" s="31">
        <v>3258</v>
      </c>
      <c r="I25" s="52">
        <v>3007</v>
      </c>
      <c r="J25" s="52">
        <v>3008</v>
      </c>
      <c r="K25" s="31"/>
    </row>
    <row r="26" spans="1:11" ht="12.75">
      <c r="A26" s="3" t="s">
        <v>27</v>
      </c>
      <c r="B26" s="18"/>
      <c r="C26" s="18"/>
      <c r="D26" s="18"/>
      <c r="E26" s="31"/>
      <c r="F26" s="31">
        <v>-1528</v>
      </c>
      <c r="G26" s="28">
        <f>-G25+G21+G22+G23</f>
        <v>-1225</v>
      </c>
      <c r="H26" s="28">
        <f>-H25+H21+H22+H23</f>
        <v>-929</v>
      </c>
      <c r="I26" s="28">
        <f>-I25+I21+I22+I23</f>
        <v>-2368</v>
      </c>
      <c r="J26" s="28">
        <f>-J25+J21+J22+J23</f>
        <v>1762</v>
      </c>
      <c r="K26" s="31"/>
    </row>
    <row r="27" ht="12.75">
      <c r="A27" s="3"/>
    </row>
    <row r="28" ht="12.75">
      <c r="F28" s="47" t="s">
        <v>68</v>
      </c>
    </row>
    <row r="29" spans="6:10" ht="12.75">
      <c r="F29" t="s">
        <v>69</v>
      </c>
      <c r="J29">
        <v>200</v>
      </c>
    </row>
    <row r="30" spans="6:10" ht="12.75">
      <c r="F30" t="s">
        <v>70</v>
      </c>
      <c r="J30">
        <v>700</v>
      </c>
    </row>
    <row r="31" spans="6:10" ht="12.75">
      <c r="F31" t="s">
        <v>71</v>
      </c>
      <c r="J31">
        <v>100</v>
      </c>
    </row>
    <row r="32" spans="6:10" ht="12.75">
      <c r="F32" t="s">
        <v>72</v>
      </c>
      <c r="J32">
        <v>2200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 SØRENSEN</dc:creator>
  <cp:keywords/>
  <dc:description/>
  <cp:lastModifiedBy>Buresø</cp:lastModifiedBy>
  <cp:lastPrinted>2017-01-22T16:58:35Z</cp:lastPrinted>
  <dcterms:created xsi:type="dcterms:W3CDTF">2014-01-19T09:29:13Z</dcterms:created>
  <dcterms:modified xsi:type="dcterms:W3CDTF">2017-04-10T18:20:56Z</dcterms:modified>
  <cp:category/>
  <cp:version/>
  <cp:contentType/>
  <cp:contentStatus/>
</cp:coreProperties>
</file>